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ucia" reservationPassword="0"/>
  <workbookPr/>
  <bookViews>
    <workbookView xWindow="240" yWindow="120" windowWidth="14940" windowHeight="9225" activeTab="0"/>
  </bookViews>
  <sheets>
    <sheet name="Rekapitulace" sheetId="1" r:id="rId1"/>
    <sheet name="010" sheetId="2" r:id="rId2"/>
    <sheet name="SO_001" sheetId="3" r:id="rId3"/>
    <sheet name="SO201" sheetId="4" r:id="rId4"/>
    <sheet name="SO202" sheetId="5" r:id="rId5"/>
  </sheets>
  <definedNames/>
  <calcPr/>
  <webPublishing/>
</workbook>
</file>

<file path=xl/sharedStrings.xml><?xml version="1.0" encoding="utf-8"?>
<sst xmlns="http://schemas.openxmlformats.org/spreadsheetml/2006/main" count="1387" uniqueCount="445">
  <si>
    <t>Firma: Kucián statika s.r.o.</t>
  </si>
  <si>
    <t>Rekapitulace ceny</t>
  </si>
  <si>
    <t>Stavba:  - III/38714 Skorotice – most ev. č. 38714-4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</si>
  <si>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</si>
  <si>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</si>
  <si>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</si>
  <si>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</si>
  <si>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</si>
  <si>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</si>
  <si>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</si>
  <si>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</si>
  <si>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</si>
  <si>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</si>
  <si>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</si>
  <si>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</si>
  <si>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/>
  </si>
  <si>
    <t>III/38714 Skorotice – most ev. č. 38714-4</t>
  </si>
  <si>
    <t>O</t>
  </si>
  <si>
    <t>Rozpočet:</t>
  </si>
  <si>
    <t>0,00</t>
  </si>
  <si>
    <t>15,00</t>
  </si>
  <si>
    <t>21,00</t>
  </si>
  <si>
    <t>3</t>
  </si>
  <si>
    <t>2</t>
  </si>
  <si>
    <t>010</t>
  </si>
  <si>
    <t>010 - 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</si>
  <si>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</si>
  <si>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</si>
  <si>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</si>
  <si>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</si>
  <si>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</si>
  <si>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</si>
  <si>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</si>
  <si>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</si>
  <si>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</si>
  <si>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</si>
  <si>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</si>
  <si>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</si>
  <si>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</si>
  <si>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</si>
  <si>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</si>
  <si>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</si>
  <si>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</si>
  <si>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</si>
  <si>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</si>
  <si>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</si>
  <si>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</si>
  <si>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>ZKOUŠENÍ KONSTRUKCÍ A PRACÍ NEZÁVISLOU ZKUŠEBNOU</t>
  </si>
  <si>
    <t>KPL</t>
  </si>
  <si>
    <t>PP</t>
  </si>
  <si>
    <t>VV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</si>
  <si>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</si>
  <si>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</si>
  <si>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</si>
  <si>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</si>
  <si>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vytyčení sítí před zahájením prací 
Ochrana sítě CETIN po celou dobu výstavby</t>
  </si>
  <si>
    <t>zahrnuje veškeré náklady spojené s objednatelem požadovanými zařízeními</t>
  </si>
  <si>
    <t>02910</t>
  </si>
  <si>
    <t>OSTATNÍ POŽADAVKY - ZEMĚMĚŘIČSKÁ MĚŘENÍ</t>
  </si>
  <si>
    <t>zaměření skutečného provedení stavby na podkladu katastrální mapy, 
včetně výškopisu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</si>
  <si>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</si>
  <si>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</si>
  <si>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</si>
  <si>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geodetické zaměření během výstavby 
rozsahu dle požadavků ČSN, ČSN EN, TP, TKP a KZP, doporučuji v popisu doplnit 
včetně vytyčení hranice staveniště 
včetně vyhotovení vytyčovacího protokolu stavby a zaměření 
včeně výkazu výměr demolovaných částí stavby</t>
  </si>
  <si>
    <t>zahrnuje veškeré náklady spojené s objednatelem požadovanými pracemi</t>
  </si>
  <si>
    <t>02940</t>
  </si>
  <si>
    <t>OSTATNÍ POŽADAVKY - VYPRACOVÁNÍ DOKUMENTACE</t>
  </si>
  <si>
    <t>aktualizace havarijního a povodňového plánu</t>
  </si>
  <si>
    <t>029412</t>
  </si>
  <si>
    <t>OSTATNÍ POŽADAVKY - VYPRACOVÁNÍ MOSTNÍHO LISTU</t>
  </si>
  <si>
    <t>KUS</t>
  </si>
  <si>
    <t>3 paré, vč.zápisu do BMS</t>
  </si>
  <si>
    <t>7</t>
  </si>
  <si>
    <t>02943</t>
  </si>
  <si>
    <t>OSTATNÍ POŽADAVKY - VYPRACOVÁNÍ RDS</t>
  </si>
  <si>
    <t>3 paré + 2x v el.podobě</t>
  </si>
  <si>
    <t>8</t>
  </si>
  <si>
    <t>02944</t>
  </si>
  <si>
    <t>OSTAT POŽADAVKY - DOKUMENTACE SKUTEČ PROVEDENÍ V DIGIT FORMĚ</t>
  </si>
  <si>
    <t>3 paré + 2x v el.podobě, včetně Souhrnné závěrečné zprávy zhotovitele - 3 paré</t>
  </si>
  <si>
    <t>02945</t>
  </si>
  <si>
    <t>OSTAT POŽADAVKY - GEOMETRICKÝ PLÁN</t>
  </si>
  <si>
    <t>geometrický plán pro zápis do KN, 10ks paré 
připomínkování konceptu GP majetkoprávnímu oddělením KSÚSV p.o. a KrÚ, Kraje 
Vysoči-na, poté ověření KÚ a nakonec předání ověřeného GP objednateli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</si>
  <si>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</si>
  <si>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14</t>
  </si>
  <si>
    <t>02950</t>
  </si>
  <si>
    <t>OSTATNÍ POŽADAVKY - POSUDKY, KONTROLY, REVIZNÍ ZPRÁVY</t>
  </si>
  <si>
    <t>PASPORTIZACE STAVU VJEZDOVÉ BRÁNY A OPLOCENÍ NA SOUSEDNÍ POZEMEK 
PŘED ZAHÁJENÉÍM PRACÍ 
ČERPÁNÍ POUZE SE SOUHLASEM OBJEDNATELE</t>
  </si>
  <si>
    <t>02953</t>
  </si>
  <si>
    <t>OSTATNÍ POŽADAVKY - HLAVNÍ MOSTNÍ PROHLÍDKA</t>
  </si>
  <si>
    <t>3 paré, včetně zápisu do BMS</t>
  </si>
  <si>
    <t>položka zahrnuje :  
- úkony dle ČSN 73 6221  
- provedení hlavní mostní prohlídky oprávněnou fyzickou nebo právnickou osobou  
- vyhotovení záznamu (protokolu), který jednoznačně definuje stav mostu</t>
  </si>
  <si>
    <t>11</t>
  </si>
  <si>
    <t>02960</t>
  </si>
  <si>
    <t>OSTATNÍ POŽADAVKY - ODBORNÝ DOZOR</t>
  </si>
  <si>
    <t>převzetí základové spáry objektu, kontrola souladu předpokládané geologie v 
projektu se skutečným stavem 
stanovení vhodnosti či podmínečné vhodnosti vytěžených materiálů do zpětných 
zásypů konstrukce</t>
  </si>
  <si>
    <t>zahrnuje veškeré náklady spojené s objednatelem požadovaným dozorem</t>
  </si>
  <si>
    <t>12</t>
  </si>
  <si>
    <t>02991</t>
  </si>
  <si>
    <t>OSTATNÍ POŽADAVKY - INFORMAČNÍ TABULE</t>
  </si>
  <si>
    <t>billboard s účastníky výstavby 
1,75 x 2,5 m dle grafického návrhu investora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</si>
  <si>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</si>
  <si>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13</t>
  </si>
  <si>
    <t>03100</t>
  </si>
  <si>
    <t>ZAŘÍZENÍ STAVENIŠTĚ - ZŘÍZENÍ, PROVOZ, DEMONTÁŽ</t>
  </si>
  <si>
    <t>včetně oplocení staveniště 
včetně nákladů spojených se zřízením, provozováním a odstraněním mezideponií 
včetně dodržení všech podmínek v rozsahu stanovených Plánem BOZP 
včetně přesunu uskladněného dřeva na pozemku 95/7 v těsné blízkosti mostu 
včetně udržování přístupové cesty na 45 po celou dobu výstavby</t>
  </si>
  <si>
    <t>zahrnuje objednatelem povolené náklady na pořízení (event. pronájem), provozování, udržování a likvidaci zhotovitelova zařízení</t>
  </si>
  <si>
    <t>SO_001</t>
  </si>
  <si>
    <t>SO 001 - Demolice stávajícího mostu</t>
  </si>
  <si>
    <t>014102</t>
  </si>
  <si>
    <t>POPLATKY ZA SKLÁDKU</t>
  </si>
  <si>
    <t>T</t>
  </si>
  <si>
    <t>železobeton - římsy 
2,5t/m3 
((0,25*0,2)*4,6)*2,5*2=1,15</t>
  </si>
  <si>
    <t>zahrnuje veškeré poplatky provozovateli skládky související s uložením odpadu na skládce.</t>
  </si>
  <si>
    <t>014122</t>
  </si>
  <si>
    <t>POPLATKY ZA SKLÁDKU TYP S-OO (OSTATNÍ ODPAD)</t>
  </si>
  <si>
    <t>zemina - 1,9t/m3 
kamenivo - 2,0t/m3 
zámková dlažba, vyústění kanalizace, obrubníky - 2,3 t/m3 
kámen opěr,klenby - 3,0 t/m3 
položka se může lišit na základě stanovení vhodnosti či podmíněné vhodnosti 
vytěžených materiálů geotechnikem - viz pol. 029611 a zpětném využiutí na 
stavbě, skutečné čerpání dle souhlasu objednatele 
kamen klenby: (7,4 m2)*6,2m*3= 137,64 t 
zemina z výkopů: (22 m2)*6,2m*1,9= 259,16 t</t>
  </si>
  <si>
    <t>014132</t>
  </si>
  <si>
    <t>POPLATKY ZA SKLÁDKU TYP S-NO (NEBEZPEČNÝ ODPAD)</t>
  </si>
  <si>
    <t>mostní izolace 
2,2t/m3, čerpání dle skutečného stavu, pouze se souhlasem objednatele 
mostní izolace : 35*0,005*2,2=0,385 
asfalt (PAU = ZAS T4)  
(98+26)*0,15=18,6 * 2,2 = 40,92</t>
  </si>
  <si>
    <t>Zemní práce</t>
  </si>
  <si>
    <t>21</t>
  </si>
  <si>
    <t>111208</t>
  </si>
  <si>
    <t>ODSTRANĚNÍ KŘOVIN S ODVOZEM DO 20KM</t>
  </si>
  <si>
    <t>M2</t>
  </si>
  <si>
    <t>Odstranění náletových křovin v blízkosti mostu</t>
  </si>
  <si>
    <t>odstranění křovin a stromů do průměru 100 mm 
doprava dřevin na předepsanou vzdálenost 
spálení na hromadách nebo štěpkování</t>
  </si>
  <si>
    <t>113328</t>
  </si>
  <si>
    <t>ODSTRAN PODKL ZPEVNĚNÝCH PLOCH Z KAMENIVA NESTMEL, ODVOZ DO 20KM</t>
  </si>
  <si>
    <t>M3</t>
  </si>
  <si>
    <t>výkop vozovkových vrstev: 0,40*96=38,4 
VZDÁLENOST ODVOZU UVEDENA ORIENTAČNĚ. SOUČÁSTÍ POLOŽKY JE KOMPLETNÍ ODVOZ DLE DISPOZIC ZHOTOVITELE.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</si>
  <si>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</si>
  <si>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</si>
  <si>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ASFALTOVÝCH, ODVOZ DO 20KM</t>
  </si>
  <si>
    <t>na mostě a mimo most tl.150mm 
(98+26)*0,15=18,6 
VZDÁLENOST ODVOZU UVEDENA ORIENTAČNĚ. SOUČÁSTÍ POLOŽKY JE KOMPLETNÍ ODVOZ DLE DISPOZIC ZHOTOVITELE.</t>
  </si>
  <si>
    <t>122731</t>
  </si>
  <si>
    <t>ODKOPÁVKY A PROKOPÁVKY OBECNÉ TŘ. I, ODVOZ DO 1KM</t>
  </si>
  <si>
    <t>odvoz na meziskládku pro vhodnou zeminu k dosypání 
kuželů a svahů 
humozní zeminu ze svrchním vrstev zachovat pro zpětné využití 
dosypání svahů a kuželů mostu: 6,9m3*4=27,6 + 30 = 57,6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</si>
  <si>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</si>
  <si>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122738</t>
  </si>
  <si>
    <t>ODKOPÁVKY A PROKOPÁVKY OBECNÉ TŘ. I, ODVOZ DO 20KM</t>
  </si>
  <si>
    <t>výkopy v prostoru mostu,  
VZDÁLENOST ODVOZU UVEDENA ORIENTAČNĚ. SOUČÁSTÍ POLOŽKY JE KOMPLETNÍ ODVOZ DLE DISPOZIC ZHOTOVITELE. 
výkop pro výstavbu nového mostu: 259,16 m3 
na meziskládku pro dosypání svahů a kuželů mostu: 27,6 m3 
-30 m3 do položky 122731 
a-b=231,56 [C]</t>
  </si>
  <si>
    <t>17120</t>
  </si>
  <si>
    <t>ULOŽENÍ SYPANINY DO NÁSYPŮ A NA SKLÁDKY BEZ ZHUTNĚNÍ</t>
  </si>
  <si>
    <t>složení zeminy na skládku 
259,16m3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</si>
  <si>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</si>
  <si>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Ostatní konstrukce a práce</t>
  </si>
  <si>
    <t>9117C3</t>
  </si>
  <si>
    <t>SVOD OCEL ZÁBRADEL ÚROVEŇ ZADRŽ H2 - DEMONTÁŽ S PŘESUNEM</t>
  </si>
  <si>
    <t>M</t>
  </si>
  <si>
    <t>demontáž a odstranění stávajícícho zábradlí 
včetně odvozu na na skládku, výzisk bude předán objednateli 
15+26=41m</t>
  </si>
  <si>
    <t>položka zahrnuje:  
- demontáž a odstranění zařízení  
- jeho odvoz na předepsané místo</t>
  </si>
  <si>
    <t>914113</t>
  </si>
  <si>
    <t>DOPRAVNÍ ZNAČKY ZÁKLADNÍ VELIKOSTI OCELOVÉ NEREFLEXNÍ - DEMONTÁŽ</t>
  </si>
  <si>
    <t>odstranění původního SDZ 
včetně odvozu na cestmistrovství</t>
  </si>
  <si>
    <t>Položka zahrnuje odstranění, demontáž a odklizení materiálu s odvozem na předepsané místo</t>
  </si>
  <si>
    <t>919113</t>
  </si>
  <si>
    <t>ŘEZÁNÍ ASFALTOVÉHO KRYTU VOZOVEK TL DO 150MM</t>
  </si>
  <si>
    <t>nařezání spáry před frézováním 
včetně spotřeby vody 
8,5+3,6m=12,1</t>
  </si>
  <si>
    <t>položka zahrnuje řezání vozovkové vrstvy v předepsané tloušťce, včetně spotřeby vody</t>
  </si>
  <si>
    <t>966138</t>
  </si>
  <si>
    <t>BOURÁNÍ KONSTRUKCÍ Z KAMENE NA MC S ODVOZEM DO 20KM</t>
  </si>
  <si>
    <t>bourání stávající klenby mostu 
VZDÁLENOST ODVOZU UVEDENA ORIENTAČNĚ. SOUČÁSTÍ POLOŽKY JE KOMPLETNÍ ODVOZ DLE DISPOZIC ZHOTOVITELE. 
kamen klenby: (7,4 m2)*6,2m= 45,88 m3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</si>
  <si>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</si>
  <si>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16</t>
  </si>
  <si>
    <t>966168</t>
  </si>
  <si>
    <t>BOURÁNÍ KONSTRUKCÍ ZE ŽELEZOBETONU S ODVOZEM DO 20KM</t>
  </si>
  <si>
    <t>bourání stávající římsy 
VZDÁLENOST ODVOZU UVEDENA ORIENTAČNĚ. SOUČÁSTÍ POLOŽKY JE KOMPLETNÍ ODVOZ DLE DISPOZIC ZHOTOVITELE. 
železobeton - římsy 
2,5t/m3 
((0,25*0,2)*4,6)=0,23 m3 *2 = 0,46 m3</t>
  </si>
  <si>
    <t>20</t>
  </si>
  <si>
    <t>966181</t>
  </si>
  <si>
    <t>DEMONTÁŽ KONSTRUKCÍ KOVOVÝCH S ODVOZEM DO 1KM</t>
  </si>
  <si>
    <t>Demontáž stávajícího oplocení u vjezdu na pozemek 45 
Komplet. Včetně dřevěných latí, brány. V rozsahu nutném pro výkopové práce. 
Včetně uskladnění v průběhu výstavby.  
0,6 t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</si>
  <si>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</si>
  <si>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18</t>
  </si>
  <si>
    <t>97817</t>
  </si>
  <si>
    <t>ODSTRANĚNÍ MOSTNÍ IZOLACE</t>
  </si>
  <si>
    <t>odhad - v případě existence 
čerpání pouze se souhlasem TD a objednatele 
mostní izolace : 35 m2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</si>
  <si>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</si>
  <si>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SO201</t>
  </si>
  <si>
    <t>SO 201 - Rekonstrukce mostu ev.č. 38714-4</t>
  </si>
  <si>
    <t>zemina 
čištění koryta potoka: 14*3*0,2= 8,4 m3 =&gt; 4,2*1,8= 15,12 t</t>
  </si>
  <si>
    <t>014122.1</t>
  </si>
  <si>
    <t>zemina - sanace podloží - POLOŽKU ČERPAT POUZE SE SOUHLASEM 
OBJEDNATELE 
sanace podloží : 28,500 t</t>
  </si>
  <si>
    <t>11512</t>
  </si>
  <si>
    <t>ČERPÁNÍ VODY DO 1000 L/MIN</t>
  </si>
  <si>
    <t>čerpání vody 
komplet po celou dobu výstavby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</si>
  <si>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</si>
  <si>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</si>
  <si>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</si>
  <si>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dočasné zatrubnění potoka délky 20m</t>
  </si>
  <si>
    <t>Položka převedení vody na povrchu zahrnuje zřízení, udržování a odstranění příslušného zařízení. Převedení vody se uvádí buď průměrem potrubí (DN) nebo délkou rozvinutého obvodu žlabu (r.o.).</t>
  </si>
  <si>
    <t>sanace podloží, BUDE POUŽITO POUZE SE SOUHLASEM OBJEDNATELE 
VZDÁLENOST ODVOZU UVEDENA ORIENTAČNĚ. SOUČÁSTÍ POLOŽKY JE KOMPLETNÍ ODVOZ DLE DISPOZIC ZHOTOVITELE. 
bude použito v případě nevyhovujícího Edef2 
uvažováno s odvozem na skládku 
15,8 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</si>
  <si>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</si>
  <si>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125731</t>
  </si>
  <si>
    <t>VYKOPÁVKY ZE ZEMNÍKŮ A SKLÁDEK TŘ. I, ODVOZ DO 1KM</t>
  </si>
  <si>
    <t>dovoz materiálu zeminy pro dosypání svahů a kuželů mimo komunikaci 
pro zpětné využití z meziskládky 
57,6 m3 - viz SO001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</si>
  <si>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</si>
  <si>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12960</t>
  </si>
  <si>
    <t>ČIŠTĚNÍ VODOTEČÍ A MELIORAČ KANÁLŮ OD NÁNOSŮ</t>
  </si>
  <si>
    <t>kompletní vyčištění celého prostoru pod mostem a přesahem 5,0 m na obě strany 
od mostu, 
včetně odvozu na skládku 
14*3*0,2 = 8,4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</si>
  <si>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</si>
  <si>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171101</t>
  </si>
  <si>
    <t>ULOŽENÍ SYPANINY DO NÁSYPŮ SE ZHUTNĚNÍM DO 95% PS</t>
  </si>
  <si>
    <t>dosypání svahů a kuželů mostu z vykopaného materiálu z meziskládky 
dosypání prostoru podél křídel 
57,6 m3 - viz SO001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</si>
  <si>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</si>
  <si>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sanace podloží 
BUDE POUŽITO POUZE SE SOUHLASEM OBJEDNATELE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</si>
  <si>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</si>
  <si>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</si>
  <si>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</si>
  <si>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pod vozovkovými vrstvami 
98m2</t>
  </si>
  <si>
    <t>položka zahrnuje úpravu pláně včetně vyrovnání výškových rozdílů. Míru zhutnění určuje projekt.</t>
  </si>
  <si>
    <t>18222</t>
  </si>
  <si>
    <t>ROZPROSTŘENÍ ORNICE VE SVAHU V TL DO 0,15M</t>
  </si>
  <si>
    <t>tl. cca 100 mm 
rozprostření humózní zeminy z původní plochy z dočasného záboru do ploch 
určených k osetí, včetně dovozu z meziskládky 
16+3+30=49m2</t>
  </si>
  <si>
    <t>položka zahrnuje: 
nutné přemístění ornice z dočasných skládek vzdálených do 50m 
rozprostření ornice v předepsané tloušťce ve svahu přes 1:5</t>
  </si>
  <si>
    <t>18241</t>
  </si>
  <si>
    <t>ZALOŽENÍ TRÁVNÍKU RUČNÍM VÝSEVEM</t>
  </si>
  <si>
    <t>plochy určené k osetí</t>
  </si>
  <si>
    <t>Zahrnuje dodání předepsané travní směsi, její výsev na ornici, zalévání, první pokosení, to vše bez ohledu na sklon terénu</t>
  </si>
  <si>
    <t>Základy</t>
  </si>
  <si>
    <t>21331</t>
  </si>
  <si>
    <t>DRENÁŽNÍ VRSTVY Z BETONU MEZEROVITÉHO (DRENÁŽNÍHO)</t>
  </si>
  <si>
    <t>ochrana drenáže 
dodávka a zásyp se zhutněním vč.dopravy 
0,3*0,3*6*2=1,1</t>
  </si>
  <si>
    <t>Položka zahrnuje: 
- dodávku předepsaného materiálu pro drenážní vrstvu, včetně mimostaveništní a vnitrostaveništní dopravy 
- provedení drenážní vrstvy předepsaných rozměrů a předepsaného tvaru</t>
  </si>
  <si>
    <t>15</t>
  </si>
  <si>
    <t>21341</t>
  </si>
  <si>
    <t>DRENÁŽNÍ VRSTVY Z PLASTBETONU (PLASTMALTY)</t>
  </si>
  <si>
    <t>drenážní polymerbeton podél římsy 
kompletní provedení 
0,15*0,04*(15+6)= 0,126</t>
  </si>
  <si>
    <t>58</t>
  </si>
  <si>
    <t>272314</t>
  </si>
  <si>
    <t>ZÁKLADY Z PROSTÉHO BETONU DO C25/30</t>
  </si>
  <si>
    <t>Základy pro zpětnou montáž oplocení na pozemek 45. 
Základ 0,3*0,3*0,8 pod každý sloupek 
0,3*0,3*0,8*4=0,288m3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</si>
  <si>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</si>
  <si>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272325</t>
  </si>
  <si>
    <t>ZÁKLADY ZE ŽELEZOBETONU DO C30/37</t>
  </si>
  <si>
    <t>Nové základy pro opěry a křídla 
opěry: 2*(1,13 m2)*7,2 = 16,27 m3 
křídla: (0,45*2,15)*(4,95+3,9+4,75+7) = 19,95 m3 
A+B = 36,22</t>
  </si>
  <si>
    <t>17</t>
  </si>
  <si>
    <t>272365</t>
  </si>
  <si>
    <t>VÝZTUŽ ZÁKLADŮ Z OCELI 10505, B500B</t>
  </si>
  <si>
    <t>zahrnuje všechny práce a dodávku materiálu vč.svarů a opatření PKO 
0,15 t/ m3 
0,15*36,22 = 5,45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</si>
  <si>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</si>
  <si>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28997F</t>
  </si>
  <si>
    <t>OPLÁŠTĚNÍ (ZPEVNĚNÍ) Z GEOTEXTILIE DO 600G/M2</t>
  </si>
  <si>
    <t>geotextilie pod případnou výměnou podloží 
při sanace podloží, BUDE POUŽITO POUZE SE SOUHLASEM OBJEDNATELE 
bude použito v případě nevyhovujícího Edef2 
50m2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</si>
  <si>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</si>
  <si>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19</t>
  </si>
  <si>
    <t>28999</t>
  </si>
  <si>
    <t>OPLÁŠTĚNÍ (ZPEVNĚNÍ) Z FÓLIE</t>
  </si>
  <si>
    <t>HDPE folie v přechodové oblasti 
zahrnuje všechny práce a dodávku materiálu vč.množství potřebného na přesahy 
( není součástí MJ) 
(4,7+7,5)*6,5 = 79,3m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</si>
  <si>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</si>
  <si>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</si>
  <si>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31717</t>
  </si>
  <si>
    <t>KOVOVÉ KONSTRUKCE PRO KOTVENÍ ŘÍMSY</t>
  </si>
  <si>
    <t>KG</t>
  </si>
  <si>
    <t>dodávka a osazení kotevního prvku vč.dodatečných vrtů, zálivky atd. 
6,0kg/ks 
((15+6)/0,5)*6 = 252 kg</t>
  </si>
  <si>
    <t>Položka zahrnuje dodávku (výrobu) kotevního prvku předepsaného tvaru a jeho osazení do předepsané polohy včetně nezbytných prací (vrty, zálivky apod.)</t>
  </si>
  <si>
    <t>317326</t>
  </si>
  <si>
    <t>ŘÍMSY ZE ŽELEZOBETONU DO C40/50</t>
  </si>
  <si>
    <t>Beton C30/37 
komplet vč.bednění, povrchové úpravy, zřízení podélných i příčných pracovních a 
dilatačních spar, 
výplně, těsnění a tmelení spar a spojů, vč.řezání spar atd. 
včetně striáže 
(15+6)*0,27=5,67m3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</si>
  <si>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</si>
  <si>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22</t>
  </si>
  <si>
    <t>317365</t>
  </si>
  <si>
    <t>VÝZTUŽ ŘÍMS Z OCELI 10505, B500B</t>
  </si>
  <si>
    <t>zahrnuje všechny práce a dodávku materiálu vč.svarů a opatření PKO 
0,18 t / m3 
5,67*0,18 = 1,03 t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</si>
  <si>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</si>
  <si>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23</t>
  </si>
  <si>
    <t>333325</t>
  </si>
  <si>
    <t>MOSTNÍ OPĚRY A KŘÍDLA ZE ŽELEZOVÉHO BETONU DO C30/37</t>
  </si>
  <si>
    <t>mostní křídla 
kompletní provedení vč.bednění, zřízení pracovních a dilatačních spar, výplně, 
těsnění a tmelení spar a spojů, zřízení případných prostupů vč.nátěrů proti zemní 
vlhkosti, letopočtu vlysem do betonu atd. 
O1_K1: 
20,2*0,45 = 9,09 
O1_K2: 
15,67*0,45=7,05 
O2_K1: 
17,36*0,45=7,81 
O2_K2: 
30,37*0,45=13,66 
celkem: 37,62m3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</si>
  <si>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</si>
  <si>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24</t>
  </si>
  <si>
    <t>333365</t>
  </si>
  <si>
    <t>VÝZTUŽ MOSTNÍCH OPĚR A KŘÍDEL Z OCELI 10505, B500B</t>
  </si>
  <si>
    <t>výztuž křídel 
komplet včetně svarů a PKO 
0,18t/m3 
37,62*0,18=6,77t</t>
  </si>
  <si>
    <t>25</t>
  </si>
  <si>
    <t>389325</t>
  </si>
  <si>
    <t>MOSTNÍ RÁMOVÉ KONSTRUKCE ZE ŽELEZOBETONU C30/37</t>
  </si>
  <si>
    <t>komplet vč.bednění, skruže, zřízení pracovních a dilatačních spar, výplně, těsnění 
a tmelení spar a spojů, zřízení případných prostupů vč.nátěrů proti zemní vlhkosti, 
atd. 
6,1 * 6,4 = 39,04 m3</t>
  </si>
  <si>
    <t>26</t>
  </si>
  <si>
    <t>389365</t>
  </si>
  <si>
    <t>VÝZTUŽ MOSTNÍ RÁMOVÉ KONSTRUKCE Z OCELI 10505, B500B</t>
  </si>
  <si>
    <t>zahrnuje všechny práce a dodávku materiálu vč.svarů a opatření PKO 
0,18t / m3 
39,04*0,18 = 7,03 t</t>
  </si>
  <si>
    <t>Vodorovné konstrukce</t>
  </si>
  <si>
    <t>27</t>
  </si>
  <si>
    <t>451312</t>
  </si>
  <si>
    <t>PODKLADNÍ A VÝPLŇOVÉ VRSTVY Z PROSTÉHO BETONU C12/15</t>
  </si>
  <si>
    <t>podkladní beton pod základya drenáží za rubem opěr 
základy:((33)+(2,1*5,6)+(1,7*6,8)+(1,7*4,8)+(1,7*3,8))*0,1= 7,1 m3 
drenáž: 0,25*7*2*0,8= 2,8m3</t>
  </si>
  <si>
    <t>28</t>
  </si>
  <si>
    <t>451314</t>
  </si>
  <si>
    <t>PODKLADNÍ A VÝPLŇOVÉ VRSTVY Z PROSTÉHO BETONU C25/30</t>
  </si>
  <si>
    <t>podkladní beton tl. 100 mm pod dlažbu z lom. kamene C25/30,  
včetně vytvarování cesty v korytě 
a pod betonové skluzy 
koryt: 4,5*0,1*6,4+6*0,1*4,2+6,5*0,1*5=8,65m3 
skluzy: (4,5+9)*0,1*0,7=0,95 m3 
celkem: 8,65+0,95 = 9,6m3</t>
  </si>
  <si>
    <t>29</t>
  </si>
  <si>
    <t>45152</t>
  </si>
  <si>
    <t>PODKLADNÍ A VÝPLŇOVÉ VRSTVY Z KAMENIVA DRCENÉHO</t>
  </si>
  <si>
    <t>přechodová oblast zásyp - materiál vhodný do násypu, ochranný zásyp 
přechodová oblast: 0,6*3,5*7*2=29,4m3</t>
  </si>
  <si>
    <t>položka zahrnuje dodávku předepsaného kameniva, mimostaveništní a vnitrostaveništní dopravu a jeho uložení 
není-li v zadávací dokumentaci uvedeno jinak, jedná se o nakupovaný materiál</t>
  </si>
  <si>
    <t>30</t>
  </si>
  <si>
    <t>45157</t>
  </si>
  <si>
    <t>PODKLADNÍ A VÝPLŇOVÉ VRSTVY Z KAMENIVA TĚŽENÉHO</t>
  </si>
  <si>
    <t>štěrkopískový obsyp HDPE folie tl.150+150mm 
0,3*(4,5+7,5)*7= 25,2m3</t>
  </si>
  <si>
    <t>56</t>
  </si>
  <si>
    <t>46251</t>
  </si>
  <si>
    <t>ZÁHOZ Z LOMOVÉHO KAMENE</t>
  </si>
  <si>
    <t>přechodový klín kamenným záhozem - koryto 
1,5*0,5*7,5*2= 11,25 m3</t>
  </si>
  <si>
    <t>položka zahrnuje: 
- dodávku a zához lomového kamene předepsané frakce včetně mimostaveništní a vnitrostaveništní dopravy 
není-li v zadávací dokumentaci uvedeno jinak, jedná se o nakupovaný materiál</t>
  </si>
  <si>
    <t>31</t>
  </si>
  <si>
    <t>465512</t>
  </si>
  <si>
    <t>DLAŽBY Z LOMOVÉHO KAMENE NA MC</t>
  </si>
  <si>
    <t>tl. 200 mm 
kompletní provedení dlažby vč. položení do bet.lože, spárování, těsnění, tmelení a 
vyplnění spar proti CHRL, 
včetně cesty pod mostem 
vtoky do skluzů 
koryto: 86,5*0,2 = 17,3m3 
dlažba vtoků do skluzů:(8,3+1) m2 = 9,3m2 
celkem: 17,3 + 9,3 = 26,6 m3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</si>
  <si>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</si>
  <si>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32</t>
  </si>
  <si>
    <t>465922</t>
  </si>
  <si>
    <t>DLAŽBY Z BETONOVÝCH DLAŽDIC NA MC</t>
  </si>
  <si>
    <t>betonové skluzy 
(3,8+8,5)*0,75= 9,22m2</t>
  </si>
  <si>
    <t>- úpravu podkladu 
- zřízení spojovací vrstvy 
- zřízení lože dlažby z předepsaného materiálu 
- dodávku a uložení dlažby, ev. předlažby, do předepsaného tvaru z pohledové úpravy 
- spárování, těsnění, tmelení a vyplnění spar případně s vyklínováním 
- úprava povrchu pro odvedení srážkové vody</t>
  </si>
  <si>
    <t>33</t>
  </si>
  <si>
    <t>467385</t>
  </si>
  <si>
    <t>STUPNĚ A PRAHY VOD KORYT ZE ŽELBET DO C30/37 VČET VÝZT</t>
  </si>
  <si>
    <t>Betonový práh v korytě + betonový práh na konci skluzů 
v korytě: 0,3*1*(5+7,2)=3,66m3 
skluzy - zakončovací 0,3m3 
skluzy_mezilehlé: 0,3m3 
celkem 4,26 m3</t>
  </si>
  <si>
    <t>položka zahrnuje: 
- nutné zemní práce (hloubení rýh apod.)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povrchovou antikorozní úpravu výztuže, 
- separaci výztuže</t>
  </si>
  <si>
    <t>Komunikace</t>
  </si>
  <si>
    <t>34</t>
  </si>
  <si>
    <t>56334</t>
  </si>
  <si>
    <t>VOZOVKOVÉ VRSTVY ZE ŠTĚRKODRTI TL. DO 200MM</t>
  </si>
  <si>
    <t>ŠDa 0/32 
vozovka mimo most 
2*150mm 
2*40*4,1= 328 m2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</si>
  <si>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</si>
  <si>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35</t>
  </si>
  <si>
    <t>572121</t>
  </si>
  <si>
    <t>INFILTRAČNÍ POSTŘIK ASFALTOVÝ DO 1,0KG/M2</t>
  </si>
  <si>
    <t>infiltrační postřik emulzní PI-C 
vozovka mimo most 
164m2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</si>
  <si>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</si>
  <si>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36</t>
  </si>
  <si>
    <t>572214</t>
  </si>
  <si>
    <t>SPOJOVACÍ POSTŘIK Z MODIFIK EMULZE DO 0,5KG/M2</t>
  </si>
  <si>
    <t>vozovka mimo most: spojovací postřik emulzní PS-C 0,3kg/m2 
2* 164 = 238m2 
vozovka na mostě: 
Spojovací postřik kationaktivní emulzí 0,25kg/m2 
2*4*5,3= 42,4 m2</t>
  </si>
  <si>
    <t>37</t>
  </si>
  <si>
    <t>574B34</t>
  </si>
  <si>
    <t>ASFALTOVÝ BETON PRO OBRUSNÉ VRSTVY MODIFIK ACO 11+, 11S TL. 40MM</t>
  </si>
  <si>
    <t>kce. vozovky na mostě i mimo most 
164 + 43 m2 = 207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</si>
  <si>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</si>
  <si>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38</t>
  </si>
  <si>
    <t>574C56</t>
  </si>
  <si>
    <t>ASFALTOVÝ BETON PRO LOŽNÍ VRSTVY ACL 16+, 16S TL. 60MM</t>
  </si>
  <si>
    <t>39</t>
  </si>
  <si>
    <t>574E46</t>
  </si>
  <si>
    <t>ASFALTOVÝ BETON PRO PODKLADNÍ VRSTVY ACP 16+, 16S TL. 50MM</t>
  </si>
  <si>
    <t>vč.úpravy napojení, ukončení podél obrubníků, dilatačních zřízení, vpustí, šachet 
kce. vozovky mimo most 
164 m2</t>
  </si>
  <si>
    <t>61</t>
  </si>
  <si>
    <t>575C53</t>
  </si>
  <si>
    <t>LITÝ ASFALT MA IV (OCHRANA MOSTNÍ IZOLACE) 11 TL. 40MM</t>
  </si>
  <si>
    <t>MA 11 IV, tl.35mm 
vč.úpravy napojení, ukončení podél obrubníků, dilatačních zařízení, odvodňovacích 
proužků, odvodňovačů, vpustí, šachet atd. 
vozovka na mostě 
43 m2</t>
  </si>
  <si>
    <t>Přidružená stavební výroba</t>
  </si>
  <si>
    <t>41</t>
  </si>
  <si>
    <t>711112</t>
  </si>
  <si>
    <t>IZOLACE BĚŽNÝCH KONSTRUKCÍ PROTI ZEMNÍ VLHKOSTI ASFALTOVÝMI PÁSY</t>
  </si>
  <si>
    <t>NAIP 
rub NK: 6,4*4,5*2= 57,6 m2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</si>
  <si>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</si>
  <si>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42</t>
  </si>
  <si>
    <t>711442</t>
  </si>
  <si>
    <t>IZOLACE MOSTOVEK CELOPLOŠNÁ ASFALTOVÝMI PÁSY S PEČETÍCÍ VRSTVOU</t>
  </si>
  <si>
    <t>5*6,5 = 32,5 m2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</si>
  <si>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</si>
  <si>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43</t>
  </si>
  <si>
    <t>711502</t>
  </si>
  <si>
    <t>OCHRANA IZOLACE NA POVRCHU ASFALTOVÝMI PÁSY</t>
  </si>
  <si>
    <t>ochrana izolace pod římsou 
(15+6)*0,6= 12,6m2</t>
  </si>
  <si>
    <t>položka zahrnuje: 
- dodání  předepsaného ochranného materiálu 
- zřízení ochrany izolace</t>
  </si>
  <si>
    <t>44</t>
  </si>
  <si>
    <t>711509</t>
  </si>
  <si>
    <t>OCHRANA IZOLACE NA POVRCHU TEXTILIÍ</t>
  </si>
  <si>
    <t>rub opěr a křídel 600g/m2 
6,4*4,5*2= 57,6 m2</t>
  </si>
  <si>
    <t>60</t>
  </si>
  <si>
    <t>76291</t>
  </si>
  <si>
    <t>DŘEVĚNÉ OPLOCENÍ Z ŘEZIVA</t>
  </si>
  <si>
    <t>Zpětná montáž dřevěného oplocení u vjezdu na sousední pozemek 
použití stávajícího řeziva 
1,2m * 18m = 21,6 m2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</si>
  <si>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</si>
  <si>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57</t>
  </si>
  <si>
    <t>76799</t>
  </si>
  <si>
    <t>OSTATNÍ KOVOVÉ DOPLŇK KONSTRUKCE</t>
  </si>
  <si>
    <t>Zpětná montáž oplocení a vjezdové brány na pozemek 45. 
Komplet, včetně ukotvení, přesunů. 
sloupky: TR89*5; 8ks*1,5m*10,36kg/m=125 kg 
vodorovne: jack 80*6; 6ks*2m*7,34kg/m=88kg 
celkem: 125+88=213 kg = 0,213 t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</si>
  <si>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</si>
  <si>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45</t>
  </si>
  <si>
    <t>78382</t>
  </si>
  <si>
    <t>NÁTĚRY BETON KONSTR TYP S2 (OS-B)</t>
  </si>
  <si>
    <t>nátěr NK 
3*2*5=30m2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</si>
  <si>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</si>
  <si>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46</t>
  </si>
  <si>
    <t>78383</t>
  </si>
  <si>
    <t>NÁTĚRY BETON KONSTR TYP S4 (OS-C)</t>
  </si>
  <si>
    <t>ochranný nátěr říms</t>
  </si>
  <si>
    <t>Potrubí</t>
  </si>
  <si>
    <t>47</t>
  </si>
  <si>
    <t>87533</t>
  </si>
  <si>
    <t>POTRUBÍ DREN Z TRUB PLAST DN DO 150MM</t>
  </si>
  <si>
    <t>rubová drenáž DN150 
včetně vyústění na líc 
2*7+2*1 = 16 m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</si>
  <si>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</si>
  <si>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48</t>
  </si>
  <si>
    <t>87657</t>
  </si>
  <si>
    <t>CHRÁNIČKY Z TRUB PLASTOVÝCH DN DO 500MM</t>
  </si>
  <si>
    <t>chránička v křídle pro vyústění kanalizace 
1 m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</si>
  <si>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</si>
  <si>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49</t>
  </si>
  <si>
    <t>9117C1</t>
  </si>
  <si>
    <t>SVOD OCEL ZÁBRADEL ÚROVEŇ ZADRŽ H2 - DODÁVKA A MONTÁŽ</t>
  </si>
  <si>
    <t>ZÁBRADELNÍ MOSTNÍ SVODIDLO 
ÚROVEŇ ZADRŽENÍ H2 
20,3 + 17,2 = 37,5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</si>
  <si>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</si>
  <si>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51</t>
  </si>
  <si>
    <t>914A21</t>
  </si>
  <si>
    <t>EV ČÍSLO MOSTU OCEL S FÓLIÍ TŘ.1 DODÁVKA A MONTÁŽ</t>
  </si>
  <si>
    <t>komplet 
na samostatný sloupek, včetně základu</t>
  </si>
  <si>
    <t>položka zahrnuje: 
- dodávku a montáž značek v požadovaném provedení</t>
  </si>
  <si>
    <t>52</t>
  </si>
  <si>
    <t>917212</t>
  </si>
  <si>
    <t>ZÁHONOVÉ OBRUBY Z BETONOVÝCH OBRUBNÍKŮ ŠÍŘ 80MM</t>
  </si>
  <si>
    <t>obruba betonových skluzů 
10,4 + 6 = 16,4</t>
  </si>
  <si>
    <t>Položka zahrnuje: 
dodání a pokládku betonových obrubníků o rozměrech předepsaných zadávací dokumentací 
betonové lože i boční betonovou opěrku.</t>
  </si>
  <si>
    <t>53</t>
  </si>
  <si>
    <t>919111</t>
  </si>
  <si>
    <t>ŘEZÁNÍ ASFALTOVÉHO KRYTU VOZOVEK TL DO 50MM</t>
  </si>
  <si>
    <t>naříznutá spára nad rubem NK mezi komunikací na mostě a mimo most 
2*5m 
staráxnová komunikace 
5+6=11m</t>
  </si>
  <si>
    <t>54</t>
  </si>
  <si>
    <t>931326</t>
  </si>
  <si>
    <t>TĚSNĚNÍ DILATAČ SPAR ASF ZÁLIVKOU MODIFIK PRŮŘ DO 800MM2</t>
  </si>
  <si>
    <t>mezi vozovkou na mostě a mimo most: 2*5 = 10m 
podél říms: 15+6 = 21 m 
mezi novou a starou vozovkou: 5+6 = 11m</t>
  </si>
  <si>
    <t>položka zahrnuje dodávku a osazení předepsaného materiálu, očištění ploch spáry před úpravou, očištění okolí spáry po úpravě 
nezahrnuje těsnící profil</t>
  </si>
  <si>
    <t>55</t>
  </si>
  <si>
    <t>93135</t>
  </si>
  <si>
    <t>TĚSNĚNÍ DILATAČ SPAR PRYŽ PÁSKOU NEBO KRUH PROFILEM</t>
  </si>
  <si>
    <t>podél říms 
16+5=21m</t>
  </si>
  <si>
    <t>položka zahrnuje dodávku a osazení předepsaného materiálu, očištění ploch spáry před úpravou, očištění okolí spáry po úpravě</t>
  </si>
  <si>
    <t>59</t>
  </si>
  <si>
    <t>93138</t>
  </si>
  <si>
    <t>TĚSNĚNÍ DILATAČNÍCH SPAR SILIKONOVÝM TMELEM</t>
  </si>
  <si>
    <t>těsnění spáry křídlo-opěra 
KOMPLETNÍ DLE DETAILU 08 
0,02*0,02*5*4*2=0,016</t>
  </si>
  <si>
    <t>62</t>
  </si>
  <si>
    <t>953211</t>
  </si>
  <si>
    <t>BEZPEČNOST ZNAČKY RETROREFLEX NA HLINÍK PLECHU DOD A MONTÁŽ</t>
  </si>
  <si>
    <t>Dodání a montáž dopravního značení</t>
  </si>
  <si>
    <t>Součástí značky jsou i nosné prvky, připevňovací prvky a potřebný spojovací materiál.</t>
  </si>
  <si>
    <t>SO202</t>
  </si>
  <si>
    <t>SO 202 - DIO</t>
  </si>
  <si>
    <t>03720</t>
  </si>
  <si>
    <t>POMOC PRÁCE ZAJIŠŤ NEBO ZŘÍZ REGULACI A OCHRANU DOPRAVY</t>
  </si>
  <si>
    <t>kompletní realizace a vyřízení dopravního značení DIO 
provizorní SSZ a DZ vč. stanovení přechodné úpravy, vč. správních poplatků a 
splnění podmínek účastníků řízení o povolení uzavírky např. přemístění, zrušení 
zastávek BUS atd 
včetně nákladů spojených s případnými stavebními úpravami, oplocením a 
značením obchůzné trasy 
včetně pasportizace majektu a komunikací včetně objízdných tras</t>
  </si>
  <si>
    <t>zahrnuje objednatelem povolené náklady na požadovaná zařízení zhotovitele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</si>
</sst>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'010'!I3</f>
      </c>
      <c s="21">
        <f>'010'!O2</f>
      </c>
      <c s="21">
        <f>C10+D10</f>
      </c>
    </row>
    <row r="11" spans="1:5" ht="12.75" customHeight="1">
      <c r="A11" s="20" t="s">
        <v>107</v>
      </c>
      <c s="20" t="s">
        <v>108</v>
      </c>
      <c s="21">
        <f>SO_001!I3</f>
      </c>
      <c s="21">
        <f>SO_001!O2</f>
      </c>
      <c s="21">
        <f>C11+D11</f>
      </c>
    </row>
    <row r="12" spans="1:5" ht="12.75" customHeight="1">
      <c r="A12" s="20" t="s">
        <v>178</v>
      </c>
      <c s="20" t="s">
        <v>179</v>
      </c>
      <c s="21">
        <f>SO201!I3</f>
      </c>
      <c s="21">
        <f>SO201!O2</f>
      </c>
      <c s="21">
        <f>C12+D12</f>
      </c>
    </row>
    <row r="13" spans="1:5" ht="12.75" customHeight="1">
      <c r="A13" s="20" t="s">
        <v>439</v>
      </c>
      <c s="20" t="s">
        <v>440</v>
      </c>
      <c s="21">
        <f>SO202!I3</f>
      </c>
      <c s="21">
        <f>SO202!O2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25" t="s">
        <v>45</v>
      </c>
      <c s="29" t="s">
        <v>29</v>
      </c>
      <c s="29" t="s">
        <v>46</v>
      </c>
      <c s="25" t="s">
        <v>15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15</v>
      </c>
    </row>
    <row r="11" spans="1:5" ht="12.75">
      <c r="A11" s="36" t="s">
        <v>50</v>
      </c>
      <c r="E11" s="37" t="s">
        <v>15</v>
      </c>
    </row>
    <row r="12" spans="1:5" ht="12.75">
      <c r="A12" t="s">
        <v>51</v>
      </c>
      <c r="E12" s="35" t="s">
        <v>52</v>
      </c>
    </row>
    <row r="13" spans="1:16" ht="12.75">
      <c r="A13" s="25" t="s">
        <v>45</v>
      </c>
      <c s="29" t="s">
        <v>23</v>
      </c>
      <c s="29" t="s">
        <v>53</v>
      </c>
      <c s="25" t="s">
        <v>15</v>
      </c>
      <c s="30" t="s">
        <v>54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25.5">
      <c r="A14" s="34" t="s">
        <v>49</v>
      </c>
      <c r="E14" s="35" t="s">
        <v>55</v>
      </c>
    </row>
    <row r="15" spans="1:5" ht="12.75">
      <c r="A15" s="36" t="s">
        <v>50</v>
      </c>
      <c r="E15" s="37" t="s">
        <v>15</v>
      </c>
    </row>
    <row r="16" spans="1:5" ht="12.75">
      <c r="A16" t="s">
        <v>51</v>
      </c>
      <c r="E16" s="35" t="s">
        <v>56</v>
      </c>
    </row>
    <row r="17" spans="1:16" ht="12.75">
      <c r="A17" s="25" t="s">
        <v>45</v>
      </c>
      <c s="29" t="s">
        <v>22</v>
      </c>
      <c s="29" t="s">
        <v>57</v>
      </c>
      <c s="25" t="s">
        <v>15</v>
      </c>
      <c s="30" t="s">
        <v>58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49</v>
      </c>
      <c r="E18" s="35" t="s">
        <v>59</v>
      </c>
    </row>
    <row r="19" spans="1:5" ht="12.75">
      <c r="A19" s="36" t="s">
        <v>50</v>
      </c>
      <c r="E19" s="37" t="s">
        <v>15</v>
      </c>
    </row>
    <row r="20" spans="1:5" ht="38.25">
      <c r="A20" t="s">
        <v>51</v>
      </c>
      <c r="E20" s="35" t="s">
        <v>60</v>
      </c>
    </row>
    <row r="21" spans="1:16" ht="12.75">
      <c r="A21" s="25" t="s">
        <v>45</v>
      </c>
      <c s="29" t="s">
        <v>33</v>
      </c>
      <c s="29" t="s">
        <v>61</v>
      </c>
      <c s="25" t="s">
        <v>15</v>
      </c>
      <c s="30" t="s">
        <v>62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63.75">
      <c r="A22" s="34" t="s">
        <v>49</v>
      </c>
      <c r="E22" s="35" t="s">
        <v>63</v>
      </c>
    </row>
    <row r="23" spans="1:5" ht="12.75">
      <c r="A23" s="36" t="s">
        <v>50</v>
      </c>
      <c r="E23" s="37" t="s">
        <v>15</v>
      </c>
    </row>
    <row r="24" spans="1:5" ht="12.75">
      <c r="A24" t="s">
        <v>51</v>
      </c>
      <c r="E24" s="35" t="s">
        <v>64</v>
      </c>
    </row>
    <row r="25" spans="1:16" ht="12.75">
      <c r="A25" s="25" t="s">
        <v>45</v>
      </c>
      <c s="29" t="s">
        <v>35</v>
      </c>
      <c s="29" t="s">
        <v>65</v>
      </c>
      <c s="25" t="s">
        <v>15</v>
      </c>
      <c s="30" t="s">
        <v>66</v>
      </c>
      <c s="31" t="s">
        <v>48</v>
      </c>
      <c s="32">
        <v>0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49</v>
      </c>
      <c r="E26" s="35" t="s">
        <v>67</v>
      </c>
    </row>
    <row r="27" spans="1:5" ht="12.75">
      <c r="A27" s="36" t="s">
        <v>50</v>
      </c>
      <c r="E27" s="37" t="s">
        <v>15</v>
      </c>
    </row>
    <row r="28" spans="1:5" ht="12.75">
      <c r="A28" t="s">
        <v>51</v>
      </c>
      <c r="E28" s="35" t="s">
        <v>64</v>
      </c>
    </row>
    <row r="29" spans="1:16" ht="12.75">
      <c r="A29" s="25" t="s">
        <v>45</v>
      </c>
      <c s="29" t="s">
        <v>37</v>
      </c>
      <c s="29" t="s">
        <v>68</v>
      </c>
      <c s="25" t="s">
        <v>15</v>
      </c>
      <c s="30" t="s">
        <v>69</v>
      </c>
      <c s="31" t="s">
        <v>70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49</v>
      </c>
      <c r="E30" s="35" t="s">
        <v>71</v>
      </c>
    </row>
    <row r="31" spans="1:5" ht="12.75">
      <c r="A31" s="36" t="s">
        <v>50</v>
      </c>
      <c r="E31" s="37" t="s">
        <v>15</v>
      </c>
    </row>
    <row r="32" spans="1:5" ht="12.75">
      <c r="A32" t="s">
        <v>51</v>
      </c>
      <c r="E32" s="35" t="s">
        <v>64</v>
      </c>
    </row>
    <row r="33" spans="1:16" ht="12.75">
      <c r="A33" s="25" t="s">
        <v>45</v>
      </c>
      <c s="29" t="s">
        <v>72</v>
      </c>
      <c s="29" t="s">
        <v>73</v>
      </c>
      <c s="25" t="s">
        <v>15</v>
      </c>
      <c s="30" t="s">
        <v>74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49</v>
      </c>
      <c r="E34" s="35" t="s">
        <v>75</v>
      </c>
    </row>
    <row r="35" spans="1:5" ht="12.75">
      <c r="A35" s="36" t="s">
        <v>50</v>
      </c>
      <c r="E35" s="37" t="s">
        <v>15</v>
      </c>
    </row>
    <row r="36" spans="1:5" ht="12.75">
      <c r="A36" t="s">
        <v>51</v>
      </c>
      <c r="E36" s="35" t="s">
        <v>64</v>
      </c>
    </row>
    <row r="37" spans="1:16" ht="12.75">
      <c r="A37" s="25" t="s">
        <v>45</v>
      </c>
      <c s="29" t="s">
        <v>76</v>
      </c>
      <c s="29" t="s">
        <v>77</v>
      </c>
      <c s="25" t="s">
        <v>15</v>
      </c>
      <c s="30" t="s">
        <v>78</v>
      </c>
      <c s="31" t="s">
        <v>48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49</v>
      </c>
      <c r="E38" s="35" t="s">
        <v>79</v>
      </c>
    </row>
    <row r="39" spans="1:5" ht="12.75">
      <c r="A39" s="36" t="s">
        <v>50</v>
      </c>
      <c r="E39" s="37" t="s">
        <v>15</v>
      </c>
    </row>
    <row r="40" spans="1:5" ht="12.75">
      <c r="A40" t="s">
        <v>51</v>
      </c>
      <c r="E40" s="35" t="s">
        <v>64</v>
      </c>
    </row>
    <row r="41" spans="1:16" ht="12.75">
      <c r="A41" s="25" t="s">
        <v>45</v>
      </c>
      <c s="29" t="s">
        <v>40</v>
      </c>
      <c s="29" t="s">
        <v>80</v>
      </c>
      <c s="25" t="s">
        <v>15</v>
      </c>
      <c s="30" t="s">
        <v>81</v>
      </c>
      <c s="31" t="s">
        <v>48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38.25">
      <c r="A42" s="34" t="s">
        <v>49</v>
      </c>
      <c r="E42" s="35" t="s">
        <v>82</v>
      </c>
    </row>
    <row r="43" spans="1:5" ht="12.75">
      <c r="A43" s="36" t="s">
        <v>50</v>
      </c>
      <c r="E43" s="37" t="s">
        <v>15</v>
      </c>
    </row>
    <row r="44" spans="1:5" ht="76.5">
      <c r="A44" t="s">
        <v>51</v>
      </c>
      <c r="E44" s="35" t="s">
        <v>83</v>
      </c>
    </row>
    <row r="45" spans="1:16" ht="12.75">
      <c r="A45" s="25" t="s">
        <v>45</v>
      </c>
      <c s="29" t="s">
        <v>84</v>
      </c>
      <c s="29" t="s">
        <v>85</v>
      </c>
      <c s="25" t="s">
        <v>15</v>
      </c>
      <c s="30" t="s">
        <v>86</v>
      </c>
      <c s="31" t="s">
        <v>48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51">
      <c r="A46" s="34" t="s">
        <v>49</v>
      </c>
      <c r="E46" s="35" t="s">
        <v>87</v>
      </c>
    </row>
    <row r="47" spans="1:5" ht="12.75">
      <c r="A47" s="36" t="s">
        <v>50</v>
      </c>
      <c r="E47" s="37" t="s">
        <v>15</v>
      </c>
    </row>
    <row r="48" spans="1:5" ht="12.75">
      <c r="A48" t="s">
        <v>51</v>
      </c>
      <c r="E48" s="35" t="s">
        <v>64</v>
      </c>
    </row>
    <row r="49" spans="1:16" ht="12.75">
      <c r="A49" s="25" t="s">
        <v>45</v>
      </c>
      <c s="29" t="s">
        <v>42</v>
      </c>
      <c s="29" t="s">
        <v>88</v>
      </c>
      <c s="25" t="s">
        <v>15</v>
      </c>
      <c s="30" t="s">
        <v>89</v>
      </c>
      <c s="31" t="s">
        <v>70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49</v>
      </c>
      <c r="E50" s="35" t="s">
        <v>90</v>
      </c>
    </row>
    <row r="51" spans="1:5" ht="12.75">
      <c r="A51" s="36" t="s">
        <v>50</v>
      </c>
      <c r="E51" s="37" t="s">
        <v>15</v>
      </c>
    </row>
    <row r="52" spans="1:5" ht="51">
      <c r="A52" t="s">
        <v>51</v>
      </c>
      <c r="E52" s="35" t="s">
        <v>91</v>
      </c>
    </row>
    <row r="53" spans="1:16" ht="12.75">
      <c r="A53" s="25" t="s">
        <v>45</v>
      </c>
      <c s="29" t="s">
        <v>92</v>
      </c>
      <c s="29" t="s">
        <v>93</v>
      </c>
      <c s="25" t="s">
        <v>15</v>
      </c>
      <c s="30" t="s">
        <v>94</v>
      </c>
      <c s="31" t="s">
        <v>48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51">
      <c r="A54" s="34" t="s">
        <v>49</v>
      </c>
      <c r="E54" s="35" t="s">
        <v>95</v>
      </c>
    </row>
    <row r="55" spans="1:5" ht="12.75">
      <c r="A55" s="36" t="s">
        <v>50</v>
      </c>
      <c r="E55" s="37" t="s">
        <v>15</v>
      </c>
    </row>
    <row r="56" spans="1:5" ht="12.75">
      <c r="A56" t="s">
        <v>51</v>
      </c>
      <c r="E56" s="35" t="s">
        <v>96</v>
      </c>
    </row>
    <row r="57" spans="1:16" ht="12.75">
      <c r="A57" s="25" t="s">
        <v>45</v>
      </c>
      <c s="29" t="s">
        <v>97</v>
      </c>
      <c s="29" t="s">
        <v>98</v>
      </c>
      <c s="25" t="s">
        <v>15</v>
      </c>
      <c s="30" t="s">
        <v>99</v>
      </c>
      <c s="31" t="s">
        <v>70</v>
      </c>
      <c s="32">
        <v>1</v>
      </c>
      <c s="33">
        <v>0</v>
      </c>
      <c s="33">
        <f>ROUND(ROUND(H57,2)*ROUND(G57,3),2)</f>
      </c>
      <c r="O57">
        <f>(I57*21)/100</f>
      </c>
      <c t="s">
        <v>23</v>
      </c>
    </row>
    <row r="58" spans="1:5" ht="25.5">
      <c r="A58" s="34" t="s">
        <v>49</v>
      </c>
      <c r="E58" s="35" t="s">
        <v>100</v>
      </c>
    </row>
    <row r="59" spans="1:5" ht="12.75">
      <c r="A59" s="36" t="s">
        <v>50</v>
      </c>
      <c r="E59" s="37" t="s">
        <v>15</v>
      </c>
    </row>
    <row r="60" spans="1:5" ht="89.25">
      <c r="A60" t="s">
        <v>51</v>
      </c>
      <c r="E60" s="35" t="s">
        <v>101</v>
      </c>
    </row>
    <row r="61" spans="1:16" ht="12.75">
      <c r="A61" s="25" t="s">
        <v>45</v>
      </c>
      <c s="29" t="s">
        <v>102</v>
      </c>
      <c s="29" t="s">
        <v>103</v>
      </c>
      <c s="25" t="s">
        <v>15</v>
      </c>
      <c s="30" t="s">
        <v>104</v>
      </c>
      <c s="31" t="s">
        <v>48</v>
      </c>
      <c s="32">
        <v>1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63.75">
      <c r="A62" s="34" t="s">
        <v>49</v>
      </c>
      <c r="E62" s="35" t="s">
        <v>105</v>
      </c>
    </row>
    <row r="63" spans="1:5" ht="12.75">
      <c r="A63" s="36" t="s">
        <v>50</v>
      </c>
      <c r="E63" s="37" t="s">
        <v>15</v>
      </c>
    </row>
    <row r="64" spans="1:5" ht="25.5">
      <c r="A64" t="s">
        <v>51</v>
      </c>
      <c r="E64" s="35" t="s">
        <v>106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0+O8+O21+O46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107</v>
      </c>
      <c s="38">
        <f>0+I8+I21+I46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107</v>
      </c>
      <c s="6"/>
      <c s="18" t="s">
        <v>108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109</v>
      </c>
      <c s="25" t="s">
        <v>15</v>
      </c>
      <c s="30" t="s">
        <v>110</v>
      </c>
      <c s="31" t="s">
        <v>111</v>
      </c>
      <c s="32">
        <v>1.15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49</v>
      </c>
      <c r="E10" s="35" t="s">
        <v>112</v>
      </c>
    </row>
    <row r="11" spans="1:5" ht="12.75">
      <c r="A11" s="36" t="s">
        <v>50</v>
      </c>
      <c r="E11" s="37" t="s">
        <v>15</v>
      </c>
    </row>
    <row r="12" spans="1:5" ht="25.5">
      <c r="A12" t="s">
        <v>51</v>
      </c>
      <c r="E12" s="35" t="s">
        <v>113</v>
      </c>
    </row>
    <row r="13" spans="1:16" ht="12.75">
      <c r="A13" s="25" t="s">
        <v>45</v>
      </c>
      <c s="29" t="s">
        <v>23</v>
      </c>
      <c s="29" t="s">
        <v>114</v>
      </c>
      <c s="25" t="s">
        <v>15</v>
      </c>
      <c s="30" t="s">
        <v>115</v>
      </c>
      <c s="31" t="s">
        <v>111</v>
      </c>
      <c s="32">
        <v>396.8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7.5">
      <c r="A14" s="34" t="s">
        <v>49</v>
      </c>
      <c r="E14" s="35" t="s">
        <v>116</v>
      </c>
    </row>
    <row r="15" spans="1:5" ht="12.75">
      <c r="A15" s="36" t="s">
        <v>50</v>
      </c>
      <c r="E15" s="37" t="s">
        <v>15</v>
      </c>
    </row>
    <row r="16" spans="1:5" ht="25.5">
      <c r="A16" t="s">
        <v>51</v>
      </c>
      <c r="E16" s="35" t="s">
        <v>113</v>
      </c>
    </row>
    <row r="17" spans="1:16" ht="12.75">
      <c r="A17" s="25" t="s">
        <v>45</v>
      </c>
      <c s="29" t="s">
        <v>22</v>
      </c>
      <c s="29" t="s">
        <v>117</v>
      </c>
      <c s="25" t="s">
        <v>15</v>
      </c>
      <c s="30" t="s">
        <v>118</v>
      </c>
      <c s="31" t="s">
        <v>111</v>
      </c>
      <c s="32">
        <v>41.305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76.5">
      <c r="A18" s="34" t="s">
        <v>49</v>
      </c>
      <c r="E18" s="35" t="s">
        <v>119</v>
      </c>
    </row>
    <row r="19" spans="1:5" ht="12.75">
      <c r="A19" s="36" t="s">
        <v>50</v>
      </c>
      <c r="E19" s="37" t="s">
        <v>15</v>
      </c>
    </row>
    <row r="20" spans="1:5" ht="25.5">
      <c r="A20" t="s">
        <v>51</v>
      </c>
      <c r="E20" s="35" t="s">
        <v>113</v>
      </c>
    </row>
    <row r="21" spans="1:18" ht="12.75" customHeight="1">
      <c r="A21" s="6" t="s">
        <v>43</v>
      </c>
      <c s="6"/>
      <c s="40" t="s">
        <v>29</v>
      </c>
      <c s="6"/>
      <c s="27" t="s">
        <v>120</v>
      </c>
      <c s="6"/>
      <c s="6"/>
      <c s="6"/>
      <c s="41">
        <f>0+Q21</f>
      </c>
      <c r="O21">
        <f>0+R21</f>
      </c>
      <c r="Q21">
        <f>0+I22+I26+I30+I34+I38+I42</f>
      </c>
      <c>
        <f>0+O22+O26+O30+O34+O38+O42</f>
      </c>
    </row>
    <row r="22" spans="1:16" ht="12.75">
      <c r="A22" s="25" t="s">
        <v>45</v>
      </c>
      <c s="29" t="s">
        <v>121</v>
      </c>
      <c s="29" t="s">
        <v>122</v>
      </c>
      <c s="25" t="s">
        <v>15</v>
      </c>
      <c s="30" t="s">
        <v>123</v>
      </c>
      <c s="31" t="s">
        <v>124</v>
      </c>
      <c s="32">
        <v>15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49</v>
      </c>
      <c r="E23" s="35" t="s">
        <v>125</v>
      </c>
    </row>
    <row r="24" spans="1:5" ht="12.75">
      <c r="A24" s="36" t="s">
        <v>50</v>
      </c>
      <c r="E24" s="37" t="s">
        <v>15</v>
      </c>
    </row>
    <row r="25" spans="1:5" ht="38.25">
      <c r="A25" t="s">
        <v>51</v>
      </c>
      <c r="E25" s="35" t="s">
        <v>126</v>
      </c>
    </row>
    <row r="26" spans="1:16" ht="25.5">
      <c r="A26" s="25" t="s">
        <v>45</v>
      </c>
      <c s="29" t="s">
        <v>33</v>
      </c>
      <c s="29" t="s">
        <v>127</v>
      </c>
      <c s="25" t="s">
        <v>15</v>
      </c>
      <c s="30" t="s">
        <v>128</v>
      </c>
      <c s="31" t="s">
        <v>129</v>
      </c>
      <c s="32">
        <v>38.4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38.25">
      <c r="A27" s="34" t="s">
        <v>49</v>
      </c>
      <c r="E27" s="35" t="s">
        <v>130</v>
      </c>
    </row>
    <row r="28" spans="1:5" ht="12.75">
      <c r="A28" s="36" t="s">
        <v>50</v>
      </c>
      <c r="E28" s="37" t="s">
        <v>15</v>
      </c>
    </row>
    <row r="29" spans="1:5" ht="63.75">
      <c r="A29" t="s">
        <v>51</v>
      </c>
      <c r="E29" s="35" t="s">
        <v>131</v>
      </c>
    </row>
    <row r="30" spans="1:16" ht="12.75">
      <c r="A30" s="25" t="s">
        <v>45</v>
      </c>
      <c s="29" t="s">
        <v>37</v>
      </c>
      <c s="29" t="s">
        <v>132</v>
      </c>
      <c s="25" t="s">
        <v>15</v>
      </c>
      <c s="30" t="s">
        <v>133</v>
      </c>
      <c s="31" t="s">
        <v>129</v>
      </c>
      <c s="32">
        <v>18.6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51">
      <c r="A31" s="34" t="s">
        <v>49</v>
      </c>
      <c r="E31" s="35" t="s">
        <v>134</v>
      </c>
    </row>
    <row r="32" spans="1:5" ht="12.75">
      <c r="A32" s="36" t="s">
        <v>50</v>
      </c>
      <c r="E32" s="37" t="s">
        <v>15</v>
      </c>
    </row>
    <row r="33" spans="1:5" ht="63.75">
      <c r="A33" t="s">
        <v>51</v>
      </c>
      <c r="E33" s="35" t="s">
        <v>131</v>
      </c>
    </row>
    <row r="34" spans="1:16" ht="12.75">
      <c r="A34" s="25" t="s">
        <v>45</v>
      </c>
      <c s="29" t="s">
        <v>72</v>
      </c>
      <c s="29" t="s">
        <v>135</v>
      </c>
      <c s="25" t="s">
        <v>15</v>
      </c>
      <c s="30" t="s">
        <v>136</v>
      </c>
      <c s="31" t="s">
        <v>129</v>
      </c>
      <c s="32">
        <v>57.6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63.75">
      <c r="A35" s="34" t="s">
        <v>49</v>
      </c>
      <c r="E35" s="35" t="s">
        <v>137</v>
      </c>
    </row>
    <row r="36" spans="1:5" ht="12.75">
      <c r="A36" s="36" t="s">
        <v>50</v>
      </c>
      <c r="E36" s="37" t="s">
        <v>15</v>
      </c>
    </row>
    <row r="37" spans="1:5" ht="369.75">
      <c r="A37" t="s">
        <v>51</v>
      </c>
      <c r="E37" s="35" t="s">
        <v>138</v>
      </c>
    </row>
    <row r="38" spans="1:16" ht="12.75">
      <c r="A38" s="25" t="s">
        <v>45</v>
      </c>
      <c s="29" t="s">
        <v>76</v>
      </c>
      <c s="29" t="s">
        <v>139</v>
      </c>
      <c s="25" t="s">
        <v>15</v>
      </c>
      <c s="30" t="s">
        <v>140</v>
      </c>
      <c s="31" t="s">
        <v>129</v>
      </c>
      <c s="32">
        <v>201.56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14.75">
      <c r="A39" s="34" t="s">
        <v>49</v>
      </c>
      <c r="E39" s="35" t="s">
        <v>141</v>
      </c>
    </row>
    <row r="40" spans="1:5" ht="12.75">
      <c r="A40" s="36" t="s">
        <v>50</v>
      </c>
      <c r="E40" s="37" t="s">
        <v>15</v>
      </c>
    </row>
    <row r="41" spans="1:5" ht="369.75">
      <c r="A41" t="s">
        <v>51</v>
      </c>
      <c r="E41" s="35" t="s">
        <v>138</v>
      </c>
    </row>
    <row r="42" spans="1:16" ht="12.75">
      <c r="A42" s="25" t="s">
        <v>45</v>
      </c>
      <c s="29" t="s">
        <v>42</v>
      </c>
      <c s="29" t="s">
        <v>142</v>
      </c>
      <c s="25" t="s">
        <v>15</v>
      </c>
      <c s="30" t="s">
        <v>143</v>
      </c>
      <c s="31" t="s">
        <v>129</v>
      </c>
      <c s="32">
        <v>259.16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49</v>
      </c>
      <c r="E43" s="35" t="s">
        <v>144</v>
      </c>
    </row>
    <row r="44" spans="1:5" ht="12.75">
      <c r="A44" s="36" t="s">
        <v>50</v>
      </c>
      <c r="E44" s="37" t="s">
        <v>15</v>
      </c>
    </row>
    <row r="45" spans="1:5" ht="191.25">
      <c r="A45" t="s">
        <v>51</v>
      </c>
      <c r="E45" s="35" t="s">
        <v>145</v>
      </c>
    </row>
    <row r="46" spans="1:18" ht="12.75" customHeight="1">
      <c r="A46" s="6" t="s">
        <v>43</v>
      </c>
      <c s="6"/>
      <c s="40" t="s">
        <v>40</v>
      </c>
      <c s="6"/>
      <c s="27" t="s">
        <v>146</v>
      </c>
      <c s="6"/>
      <c s="6"/>
      <c s="6"/>
      <c s="41">
        <f>0+Q46</f>
      </c>
      <c r="O46">
        <f>0+R46</f>
      </c>
      <c r="Q46">
        <f>0+I47+I51+I55+I59+I63+I67+I71</f>
      </c>
      <c>
        <f>0+O47+O51+O55+O59+O63+O67+O71</f>
      </c>
    </row>
    <row r="47" spans="1:16" ht="12.75">
      <c r="A47" s="25" t="s">
        <v>45</v>
      </c>
      <c s="29" t="s">
        <v>92</v>
      </c>
      <c s="29" t="s">
        <v>147</v>
      </c>
      <c s="25" t="s">
        <v>15</v>
      </c>
      <c s="30" t="s">
        <v>148</v>
      </c>
      <c s="31" t="s">
        <v>149</v>
      </c>
      <c s="32">
        <v>41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51">
      <c r="A48" s="34" t="s">
        <v>49</v>
      </c>
      <c r="E48" s="35" t="s">
        <v>150</v>
      </c>
    </row>
    <row r="49" spans="1:5" ht="12.75">
      <c r="A49" s="36" t="s">
        <v>50</v>
      </c>
      <c r="E49" s="37" t="s">
        <v>15</v>
      </c>
    </row>
    <row r="50" spans="1:5" ht="38.25">
      <c r="A50" t="s">
        <v>51</v>
      </c>
      <c r="E50" s="35" t="s">
        <v>151</v>
      </c>
    </row>
    <row r="51" spans="1:16" ht="25.5">
      <c r="A51" s="25" t="s">
        <v>45</v>
      </c>
      <c s="29" t="s">
        <v>97</v>
      </c>
      <c s="29" t="s">
        <v>152</v>
      </c>
      <c s="25" t="s">
        <v>15</v>
      </c>
      <c s="30" t="s">
        <v>153</v>
      </c>
      <c s="31" t="s">
        <v>70</v>
      </c>
      <c s="32">
        <v>2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25.5">
      <c r="A52" s="34" t="s">
        <v>49</v>
      </c>
      <c r="E52" s="35" t="s">
        <v>154</v>
      </c>
    </row>
    <row r="53" spans="1:5" ht="12.75">
      <c r="A53" s="36" t="s">
        <v>50</v>
      </c>
      <c r="E53" s="37" t="s">
        <v>15</v>
      </c>
    </row>
    <row r="54" spans="1:5" ht="25.5">
      <c r="A54" t="s">
        <v>51</v>
      </c>
      <c r="E54" s="35" t="s">
        <v>155</v>
      </c>
    </row>
    <row r="55" spans="1:16" ht="12.75">
      <c r="A55" s="25" t="s">
        <v>45</v>
      </c>
      <c s="29" t="s">
        <v>102</v>
      </c>
      <c s="29" t="s">
        <v>156</v>
      </c>
      <c s="25" t="s">
        <v>15</v>
      </c>
      <c s="30" t="s">
        <v>157</v>
      </c>
      <c s="31" t="s">
        <v>149</v>
      </c>
      <c s="32">
        <v>12.1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51">
      <c r="A56" s="34" t="s">
        <v>49</v>
      </c>
      <c r="E56" s="35" t="s">
        <v>158</v>
      </c>
    </row>
    <row r="57" spans="1:5" ht="12.75">
      <c r="A57" s="36" t="s">
        <v>50</v>
      </c>
      <c r="E57" s="37" t="s">
        <v>15</v>
      </c>
    </row>
    <row r="58" spans="1:5" ht="25.5">
      <c r="A58" t="s">
        <v>51</v>
      </c>
      <c r="E58" s="35" t="s">
        <v>159</v>
      </c>
    </row>
    <row r="59" spans="1:16" ht="12.75">
      <c r="A59" s="25" t="s">
        <v>45</v>
      </c>
      <c s="29" t="s">
        <v>84</v>
      </c>
      <c s="29" t="s">
        <v>160</v>
      </c>
      <c s="25" t="s">
        <v>15</v>
      </c>
      <c s="30" t="s">
        <v>161</v>
      </c>
      <c s="31" t="s">
        <v>129</v>
      </c>
      <c s="32">
        <v>45.88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63.75">
      <c r="A60" s="34" t="s">
        <v>49</v>
      </c>
      <c r="E60" s="35" t="s">
        <v>162</v>
      </c>
    </row>
    <row r="61" spans="1:5" ht="12.75">
      <c r="A61" s="36" t="s">
        <v>50</v>
      </c>
      <c r="E61" s="37" t="s">
        <v>15</v>
      </c>
    </row>
    <row r="62" spans="1:5" ht="102">
      <c r="A62" t="s">
        <v>51</v>
      </c>
      <c r="E62" s="35" t="s">
        <v>163</v>
      </c>
    </row>
    <row r="63" spans="1:16" ht="12.75">
      <c r="A63" s="25" t="s">
        <v>45</v>
      </c>
      <c s="29" t="s">
        <v>164</v>
      </c>
      <c s="29" t="s">
        <v>165</v>
      </c>
      <c s="25" t="s">
        <v>15</v>
      </c>
      <c s="30" t="s">
        <v>166</v>
      </c>
      <c s="31" t="s">
        <v>129</v>
      </c>
      <c s="32">
        <v>0.46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89.25">
      <c r="A64" s="34" t="s">
        <v>49</v>
      </c>
      <c r="E64" s="35" t="s">
        <v>167</v>
      </c>
    </row>
    <row r="65" spans="1:5" ht="12.75">
      <c r="A65" s="36" t="s">
        <v>50</v>
      </c>
      <c r="E65" s="37" t="s">
        <v>15</v>
      </c>
    </row>
    <row r="66" spans="1:5" ht="102">
      <c r="A66" t="s">
        <v>51</v>
      </c>
      <c r="E66" s="35" t="s">
        <v>163</v>
      </c>
    </row>
    <row r="67" spans="1:16" ht="12.75">
      <c r="A67" s="25" t="s">
        <v>45</v>
      </c>
      <c s="29" t="s">
        <v>168</v>
      </c>
      <c s="29" t="s">
        <v>169</v>
      </c>
      <c s="25" t="s">
        <v>15</v>
      </c>
      <c s="30" t="s">
        <v>170</v>
      </c>
      <c s="31" t="s">
        <v>111</v>
      </c>
      <c s="32">
        <v>0.7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51">
      <c r="A68" s="34" t="s">
        <v>49</v>
      </c>
      <c r="E68" s="35" t="s">
        <v>171</v>
      </c>
    </row>
    <row r="69" spans="1:5" ht="12.75">
      <c r="A69" s="36" t="s">
        <v>50</v>
      </c>
      <c r="E69" s="37" t="s">
        <v>15</v>
      </c>
    </row>
    <row r="70" spans="1:5" ht="102">
      <c r="A70" t="s">
        <v>51</v>
      </c>
      <c r="E70" s="35" t="s">
        <v>172</v>
      </c>
    </row>
    <row r="71" spans="1:16" ht="12.75">
      <c r="A71" s="25" t="s">
        <v>45</v>
      </c>
      <c s="29" t="s">
        <v>173</v>
      </c>
      <c s="29" t="s">
        <v>174</v>
      </c>
      <c s="25" t="s">
        <v>15</v>
      </c>
      <c s="30" t="s">
        <v>175</v>
      </c>
      <c s="31" t="s">
        <v>124</v>
      </c>
      <c s="32">
        <v>35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51">
      <c r="A72" s="34" t="s">
        <v>49</v>
      </c>
      <c r="E72" s="35" t="s">
        <v>176</v>
      </c>
    </row>
    <row r="73" spans="1:5" ht="12.75">
      <c r="A73" s="36" t="s">
        <v>50</v>
      </c>
      <c r="E73" s="37" t="s">
        <v>15</v>
      </c>
    </row>
    <row r="74" spans="1:5" ht="76.5">
      <c r="A74" t="s">
        <v>51</v>
      </c>
      <c r="E74" s="35" t="s">
        <v>177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0+O8+O17+O58+O87+O116+O149+O178+O211+O220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178</v>
      </c>
      <c s="38">
        <f>0+I8+I17+I58+I87+I116+I149+I178+I211+I220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178</v>
      </c>
      <c s="6"/>
      <c s="18" t="s">
        <v>179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114</v>
      </c>
      <c s="25" t="s">
        <v>15</v>
      </c>
      <c s="30" t="s">
        <v>115</v>
      </c>
      <c s="31" t="s">
        <v>111</v>
      </c>
      <c s="32">
        <v>15.12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38.25">
      <c r="A10" s="34" t="s">
        <v>49</v>
      </c>
      <c r="E10" s="35" t="s">
        <v>180</v>
      </c>
    </row>
    <row r="11" spans="1:5" ht="12.75">
      <c r="A11" s="36" t="s">
        <v>50</v>
      </c>
      <c r="E11" s="37" t="s">
        <v>15</v>
      </c>
    </row>
    <row r="12" spans="1:5" ht="25.5">
      <c r="A12" t="s">
        <v>51</v>
      </c>
      <c r="E12" s="35" t="s">
        <v>113</v>
      </c>
    </row>
    <row r="13" spans="1:16" ht="12.75">
      <c r="A13" s="25" t="s">
        <v>45</v>
      </c>
      <c s="29" t="s">
        <v>23</v>
      </c>
      <c s="29" t="s">
        <v>181</v>
      </c>
      <c s="25" t="s">
        <v>15</v>
      </c>
      <c s="30" t="s">
        <v>115</v>
      </c>
      <c s="31" t="s">
        <v>111</v>
      </c>
      <c s="32">
        <v>28.5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38.25">
      <c r="A14" s="34" t="s">
        <v>49</v>
      </c>
      <c r="E14" s="35" t="s">
        <v>182</v>
      </c>
    </row>
    <row r="15" spans="1:5" ht="12.75">
      <c r="A15" s="36" t="s">
        <v>50</v>
      </c>
      <c r="E15" s="37" t="s">
        <v>15</v>
      </c>
    </row>
    <row r="16" spans="1:5" ht="25.5">
      <c r="A16" t="s">
        <v>51</v>
      </c>
      <c r="E16" s="35" t="s">
        <v>113</v>
      </c>
    </row>
    <row r="17" spans="1:18" ht="12.75" customHeight="1">
      <c r="A17" s="6" t="s">
        <v>43</v>
      </c>
      <c s="6"/>
      <c s="40" t="s">
        <v>29</v>
      </c>
      <c s="6"/>
      <c s="27" t="s">
        <v>120</v>
      </c>
      <c s="6"/>
      <c s="6"/>
      <c s="6"/>
      <c s="41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12.75">
      <c r="A18" s="25" t="s">
        <v>45</v>
      </c>
      <c s="29" t="s">
        <v>22</v>
      </c>
      <c s="29" t="s">
        <v>183</v>
      </c>
      <c s="25" t="s">
        <v>15</v>
      </c>
      <c s="30" t="s">
        <v>184</v>
      </c>
      <c s="31" t="s">
        <v>48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25.5">
      <c r="A19" s="34" t="s">
        <v>49</v>
      </c>
      <c r="E19" s="35" t="s">
        <v>185</v>
      </c>
    </row>
    <row r="20" spans="1:5" ht="12.75">
      <c r="A20" s="36" t="s">
        <v>50</v>
      </c>
      <c r="E20" s="37" t="s">
        <v>15</v>
      </c>
    </row>
    <row r="21" spans="1:5" ht="38.25">
      <c r="A21" t="s">
        <v>51</v>
      </c>
      <c r="E21" s="35" t="s">
        <v>186</v>
      </c>
    </row>
    <row r="22" spans="1:16" ht="12.75">
      <c r="A22" s="25" t="s">
        <v>45</v>
      </c>
      <c s="29" t="s">
        <v>33</v>
      </c>
      <c s="29" t="s">
        <v>187</v>
      </c>
      <c s="25" t="s">
        <v>15</v>
      </c>
      <c s="30" t="s">
        <v>188</v>
      </c>
      <c s="31" t="s">
        <v>149</v>
      </c>
      <c s="32">
        <v>20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49</v>
      </c>
      <c r="E23" s="35" t="s">
        <v>189</v>
      </c>
    </row>
    <row r="24" spans="1:5" ht="12.75">
      <c r="A24" s="36" t="s">
        <v>50</v>
      </c>
      <c r="E24" s="37" t="s">
        <v>15</v>
      </c>
    </row>
    <row r="25" spans="1:5" ht="38.25">
      <c r="A25" t="s">
        <v>51</v>
      </c>
      <c r="E25" s="35" t="s">
        <v>190</v>
      </c>
    </row>
    <row r="26" spans="1:16" ht="12.75">
      <c r="A26" s="25" t="s">
        <v>45</v>
      </c>
      <c s="29" t="s">
        <v>35</v>
      </c>
      <c s="29" t="s">
        <v>139</v>
      </c>
      <c s="25" t="s">
        <v>15</v>
      </c>
      <c s="30" t="s">
        <v>140</v>
      </c>
      <c s="31" t="s">
        <v>129</v>
      </c>
      <c s="32">
        <v>15.8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76.5">
      <c r="A27" s="34" t="s">
        <v>49</v>
      </c>
      <c r="E27" s="35" t="s">
        <v>191</v>
      </c>
    </row>
    <row r="28" spans="1:5" ht="12.75">
      <c r="A28" s="36" t="s">
        <v>50</v>
      </c>
      <c r="E28" s="37" t="s">
        <v>15</v>
      </c>
    </row>
    <row r="29" spans="1:5" ht="369.75">
      <c r="A29" t="s">
        <v>51</v>
      </c>
      <c r="E29" s="35" t="s">
        <v>192</v>
      </c>
    </row>
    <row r="30" spans="1:16" ht="12.75">
      <c r="A30" s="25" t="s">
        <v>45</v>
      </c>
      <c s="29" t="s">
        <v>72</v>
      </c>
      <c s="29" t="s">
        <v>193</v>
      </c>
      <c s="25" t="s">
        <v>15</v>
      </c>
      <c s="30" t="s">
        <v>194</v>
      </c>
      <c s="31" t="s">
        <v>129</v>
      </c>
      <c s="32">
        <v>57.6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38.25">
      <c r="A31" s="34" t="s">
        <v>49</v>
      </c>
      <c r="E31" s="35" t="s">
        <v>195</v>
      </c>
    </row>
    <row r="32" spans="1:5" ht="12.75">
      <c r="A32" s="36" t="s">
        <v>50</v>
      </c>
      <c r="E32" s="37" t="s">
        <v>15</v>
      </c>
    </row>
    <row r="33" spans="1:5" ht="306">
      <c r="A33" t="s">
        <v>51</v>
      </c>
      <c r="E33" s="35" t="s">
        <v>196</v>
      </c>
    </row>
    <row r="34" spans="1:16" ht="12.75">
      <c r="A34" s="25" t="s">
        <v>45</v>
      </c>
      <c s="29" t="s">
        <v>76</v>
      </c>
      <c s="29" t="s">
        <v>197</v>
      </c>
      <c s="25" t="s">
        <v>15</v>
      </c>
      <c s="30" t="s">
        <v>198</v>
      </c>
      <c s="31" t="s">
        <v>129</v>
      </c>
      <c s="32">
        <v>8.4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63.75">
      <c r="A35" s="34" t="s">
        <v>49</v>
      </c>
      <c r="E35" s="35" t="s">
        <v>199</v>
      </c>
    </row>
    <row r="36" spans="1:5" ht="12.75">
      <c r="A36" s="36" t="s">
        <v>50</v>
      </c>
      <c r="E36" s="37" t="s">
        <v>15</v>
      </c>
    </row>
    <row r="37" spans="1:5" ht="63.75">
      <c r="A37" t="s">
        <v>51</v>
      </c>
      <c r="E37" s="35" t="s">
        <v>200</v>
      </c>
    </row>
    <row r="38" spans="1:16" ht="12.75">
      <c r="A38" s="25" t="s">
        <v>45</v>
      </c>
      <c s="29" t="s">
        <v>40</v>
      </c>
      <c s="29" t="s">
        <v>201</v>
      </c>
      <c s="25" t="s">
        <v>15</v>
      </c>
      <c s="30" t="s">
        <v>202</v>
      </c>
      <c s="31" t="s">
        <v>129</v>
      </c>
      <c s="32">
        <v>57.6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51">
      <c r="A39" s="34" t="s">
        <v>49</v>
      </c>
      <c r="E39" s="35" t="s">
        <v>203</v>
      </c>
    </row>
    <row r="40" spans="1:5" ht="12.75">
      <c r="A40" s="36" t="s">
        <v>50</v>
      </c>
      <c r="E40" s="37" t="s">
        <v>15</v>
      </c>
    </row>
    <row r="41" spans="1:5" ht="267.75">
      <c r="A41" t="s">
        <v>51</v>
      </c>
      <c r="E41" s="35" t="s">
        <v>204</v>
      </c>
    </row>
    <row r="42" spans="1:16" ht="12.75">
      <c r="A42" s="25" t="s">
        <v>45</v>
      </c>
      <c s="29" t="s">
        <v>42</v>
      </c>
      <c s="29" t="s">
        <v>142</v>
      </c>
      <c s="25" t="s">
        <v>15</v>
      </c>
      <c s="30" t="s">
        <v>143</v>
      </c>
      <c s="31" t="s">
        <v>129</v>
      </c>
      <c s="32">
        <v>15.12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25.5">
      <c r="A43" s="34" t="s">
        <v>49</v>
      </c>
      <c r="E43" s="35" t="s">
        <v>205</v>
      </c>
    </row>
    <row r="44" spans="1:5" ht="12.75">
      <c r="A44" s="36" t="s">
        <v>50</v>
      </c>
      <c r="E44" s="37" t="s">
        <v>15</v>
      </c>
    </row>
    <row r="45" spans="1:5" ht="191.25">
      <c r="A45" t="s">
        <v>51</v>
      </c>
      <c r="E45" s="35" t="s">
        <v>206</v>
      </c>
    </row>
    <row r="46" spans="1:16" ht="12.75">
      <c r="A46" s="25" t="s">
        <v>45</v>
      </c>
      <c s="29" t="s">
        <v>92</v>
      </c>
      <c s="29" t="s">
        <v>207</v>
      </c>
      <c s="25" t="s">
        <v>15</v>
      </c>
      <c s="30" t="s">
        <v>208</v>
      </c>
      <c s="31" t="s">
        <v>124</v>
      </c>
      <c s="32">
        <v>98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38.25">
      <c r="A47" s="34" t="s">
        <v>49</v>
      </c>
      <c r="E47" s="35" t="s">
        <v>209</v>
      </c>
    </row>
    <row r="48" spans="1:5" ht="12.75">
      <c r="A48" s="36" t="s">
        <v>50</v>
      </c>
      <c r="E48" s="37" t="s">
        <v>15</v>
      </c>
    </row>
    <row r="49" spans="1:5" ht="25.5">
      <c r="A49" t="s">
        <v>51</v>
      </c>
      <c r="E49" s="35" t="s">
        <v>210</v>
      </c>
    </row>
    <row r="50" spans="1:16" ht="12.75">
      <c r="A50" s="25" t="s">
        <v>45</v>
      </c>
      <c s="29" t="s">
        <v>97</v>
      </c>
      <c s="29" t="s">
        <v>211</v>
      </c>
      <c s="25" t="s">
        <v>15</v>
      </c>
      <c s="30" t="s">
        <v>212</v>
      </c>
      <c s="31" t="s">
        <v>124</v>
      </c>
      <c s="32">
        <v>49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63.75">
      <c r="A51" s="34" t="s">
        <v>49</v>
      </c>
      <c r="E51" s="35" t="s">
        <v>213</v>
      </c>
    </row>
    <row r="52" spans="1:5" ht="12.75">
      <c r="A52" s="36" t="s">
        <v>50</v>
      </c>
      <c r="E52" s="37" t="s">
        <v>15</v>
      </c>
    </row>
    <row r="53" spans="1:5" ht="38.25">
      <c r="A53" t="s">
        <v>51</v>
      </c>
      <c r="E53" s="35" t="s">
        <v>214</v>
      </c>
    </row>
    <row r="54" spans="1:16" ht="12.75">
      <c r="A54" s="25" t="s">
        <v>45</v>
      </c>
      <c s="29" t="s">
        <v>102</v>
      </c>
      <c s="29" t="s">
        <v>215</v>
      </c>
      <c s="25" t="s">
        <v>15</v>
      </c>
      <c s="30" t="s">
        <v>216</v>
      </c>
      <c s="31" t="s">
        <v>124</v>
      </c>
      <c s="32">
        <v>49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49</v>
      </c>
      <c r="E55" s="35" t="s">
        <v>217</v>
      </c>
    </row>
    <row r="56" spans="1:5" ht="12.75">
      <c r="A56" s="36" t="s">
        <v>50</v>
      </c>
      <c r="E56" s="37" t="s">
        <v>15</v>
      </c>
    </row>
    <row r="57" spans="1:5" ht="25.5">
      <c r="A57" t="s">
        <v>51</v>
      </c>
      <c r="E57" s="35" t="s">
        <v>218</v>
      </c>
    </row>
    <row r="58" spans="1:18" ht="12.75" customHeight="1">
      <c r="A58" s="6" t="s">
        <v>43</v>
      </c>
      <c s="6"/>
      <c s="40" t="s">
        <v>23</v>
      </c>
      <c s="6"/>
      <c s="27" t="s">
        <v>219</v>
      </c>
      <c s="6"/>
      <c s="6"/>
      <c s="6"/>
      <c s="41">
        <f>0+Q58</f>
      </c>
      <c r="O58">
        <f>0+R58</f>
      </c>
      <c r="Q58">
        <f>0+I59+I63+I67+I71+I75+I79+I83</f>
      </c>
      <c>
        <f>0+O59+O63+O67+O71+O75+O79+O83</f>
      </c>
    </row>
    <row r="59" spans="1:16" ht="12.75">
      <c r="A59" s="25" t="s">
        <v>45</v>
      </c>
      <c s="29" t="s">
        <v>84</v>
      </c>
      <c s="29" t="s">
        <v>220</v>
      </c>
      <c s="25" t="s">
        <v>15</v>
      </c>
      <c s="30" t="s">
        <v>221</v>
      </c>
      <c s="31" t="s">
        <v>129</v>
      </c>
      <c s="32">
        <v>1.1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51">
      <c r="A60" s="34" t="s">
        <v>49</v>
      </c>
      <c r="E60" s="35" t="s">
        <v>222</v>
      </c>
    </row>
    <row r="61" spans="1:5" ht="12.75">
      <c r="A61" s="36" t="s">
        <v>50</v>
      </c>
      <c r="E61" s="37" t="s">
        <v>15</v>
      </c>
    </row>
    <row r="62" spans="1:5" ht="51">
      <c r="A62" t="s">
        <v>51</v>
      </c>
      <c r="E62" s="35" t="s">
        <v>223</v>
      </c>
    </row>
    <row r="63" spans="1:16" ht="12.75">
      <c r="A63" s="25" t="s">
        <v>45</v>
      </c>
      <c s="29" t="s">
        <v>224</v>
      </c>
      <c s="29" t="s">
        <v>225</v>
      </c>
      <c s="25" t="s">
        <v>15</v>
      </c>
      <c s="30" t="s">
        <v>226</v>
      </c>
      <c s="31" t="s">
        <v>129</v>
      </c>
      <c s="32">
        <v>0.126</v>
      </c>
      <c s="33">
        <v>0</v>
      </c>
      <c s="33">
        <f>ROUND(ROUND(H63,2)*ROUND(G63,3),2)</f>
      </c>
      <c r="O63">
        <f>(I63*21)/100</f>
      </c>
      <c t="s">
        <v>23</v>
      </c>
    </row>
    <row r="64" spans="1:5" ht="51">
      <c r="A64" s="34" t="s">
        <v>49</v>
      </c>
      <c r="E64" s="35" t="s">
        <v>227</v>
      </c>
    </row>
    <row r="65" spans="1:5" ht="12.75">
      <c r="A65" s="36" t="s">
        <v>50</v>
      </c>
      <c r="E65" s="37" t="s">
        <v>15</v>
      </c>
    </row>
    <row r="66" spans="1:5" ht="51">
      <c r="A66" t="s">
        <v>51</v>
      </c>
      <c r="E66" s="35" t="s">
        <v>223</v>
      </c>
    </row>
    <row r="67" spans="1:16" ht="12.75">
      <c r="A67" s="25" t="s">
        <v>45</v>
      </c>
      <c s="29" t="s">
        <v>228</v>
      </c>
      <c s="29" t="s">
        <v>229</v>
      </c>
      <c s="25" t="s">
        <v>15</v>
      </c>
      <c s="30" t="s">
        <v>230</v>
      </c>
      <c s="31" t="s">
        <v>129</v>
      </c>
      <c s="32">
        <v>0.29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38.25">
      <c r="A68" s="34" t="s">
        <v>49</v>
      </c>
      <c r="E68" s="35" t="s">
        <v>231</v>
      </c>
    </row>
    <row r="69" spans="1:5" ht="12.75">
      <c r="A69" s="36" t="s">
        <v>50</v>
      </c>
      <c r="E69" s="37" t="s">
        <v>15</v>
      </c>
    </row>
    <row r="70" spans="1:5" ht="369.75">
      <c r="A70" t="s">
        <v>51</v>
      </c>
      <c r="E70" s="35" t="s">
        <v>232</v>
      </c>
    </row>
    <row r="71" spans="1:16" ht="12.75">
      <c r="A71" s="25" t="s">
        <v>45</v>
      </c>
      <c s="29" t="s">
        <v>164</v>
      </c>
      <c s="29" t="s">
        <v>233</v>
      </c>
      <c s="25" t="s">
        <v>15</v>
      </c>
      <c s="30" t="s">
        <v>234</v>
      </c>
      <c s="31" t="s">
        <v>129</v>
      </c>
      <c s="32">
        <v>36.22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89.25">
      <c r="A72" s="34" t="s">
        <v>49</v>
      </c>
      <c r="E72" s="35" t="s">
        <v>235</v>
      </c>
    </row>
    <row r="73" spans="1:5" ht="12.75">
      <c r="A73" s="36" t="s">
        <v>50</v>
      </c>
      <c r="E73" s="37" t="s">
        <v>15</v>
      </c>
    </row>
    <row r="74" spans="1:5" ht="369.75">
      <c r="A74" t="s">
        <v>51</v>
      </c>
      <c r="E74" s="35" t="s">
        <v>232</v>
      </c>
    </row>
    <row r="75" spans="1:16" ht="12.75">
      <c r="A75" s="25" t="s">
        <v>45</v>
      </c>
      <c s="29" t="s">
        <v>236</v>
      </c>
      <c s="29" t="s">
        <v>237</v>
      </c>
      <c s="25" t="s">
        <v>15</v>
      </c>
      <c s="30" t="s">
        <v>238</v>
      </c>
      <c s="31" t="s">
        <v>111</v>
      </c>
      <c s="32">
        <v>5.45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38.25">
      <c r="A76" s="34" t="s">
        <v>49</v>
      </c>
      <c r="E76" s="35" t="s">
        <v>239</v>
      </c>
    </row>
    <row r="77" spans="1:5" ht="12.75">
      <c r="A77" s="36" t="s">
        <v>50</v>
      </c>
      <c r="E77" s="37" t="s">
        <v>15</v>
      </c>
    </row>
    <row r="78" spans="1:5" ht="267.75">
      <c r="A78" t="s">
        <v>51</v>
      </c>
      <c r="E78" s="35" t="s">
        <v>240</v>
      </c>
    </row>
    <row r="79" spans="1:16" ht="12.75">
      <c r="A79" s="25" t="s">
        <v>45</v>
      </c>
      <c s="29" t="s">
        <v>173</v>
      </c>
      <c s="29" t="s">
        <v>241</v>
      </c>
      <c s="25" t="s">
        <v>15</v>
      </c>
      <c s="30" t="s">
        <v>242</v>
      </c>
      <c s="31" t="s">
        <v>124</v>
      </c>
      <c s="32">
        <v>50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63.75">
      <c r="A80" s="34" t="s">
        <v>49</v>
      </c>
      <c r="E80" s="35" t="s">
        <v>243</v>
      </c>
    </row>
    <row r="81" spans="1:5" ht="12.75">
      <c r="A81" s="36" t="s">
        <v>50</v>
      </c>
      <c r="E81" s="37" t="s">
        <v>15</v>
      </c>
    </row>
    <row r="82" spans="1:5" ht="102">
      <c r="A82" t="s">
        <v>51</v>
      </c>
      <c r="E82" s="35" t="s">
        <v>244</v>
      </c>
    </row>
    <row r="83" spans="1:16" ht="12.75">
      <c r="A83" s="25" t="s">
        <v>45</v>
      </c>
      <c s="29" t="s">
        <v>245</v>
      </c>
      <c s="29" t="s">
        <v>246</v>
      </c>
      <c s="25" t="s">
        <v>15</v>
      </c>
      <c s="30" t="s">
        <v>247</v>
      </c>
      <c s="31" t="s">
        <v>124</v>
      </c>
      <c s="32">
        <v>79.3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63.75">
      <c r="A84" s="34" t="s">
        <v>49</v>
      </c>
      <c r="E84" s="35" t="s">
        <v>248</v>
      </c>
    </row>
    <row r="85" spans="1:5" ht="12.75">
      <c r="A85" s="36" t="s">
        <v>50</v>
      </c>
      <c r="E85" s="37" t="s">
        <v>15</v>
      </c>
    </row>
    <row r="86" spans="1:5" ht="102">
      <c r="A86" t="s">
        <v>51</v>
      </c>
      <c r="E86" s="35" t="s">
        <v>249</v>
      </c>
    </row>
    <row r="87" spans="1:18" ht="12.75" customHeight="1">
      <c r="A87" s="6" t="s">
        <v>43</v>
      </c>
      <c s="6"/>
      <c s="40" t="s">
        <v>22</v>
      </c>
      <c s="6"/>
      <c s="27" t="s">
        <v>250</v>
      </c>
      <c s="6"/>
      <c s="6"/>
      <c s="6"/>
      <c s="41">
        <f>0+Q87</f>
      </c>
      <c r="O87">
        <f>0+R87</f>
      </c>
      <c r="Q87">
        <f>0+I88+I92+I96+I100+I104+I108+I112</f>
      </c>
      <c>
        <f>0+O88+O92+O96+O100+O104+O108+O112</f>
      </c>
    </row>
    <row r="88" spans="1:16" ht="12.75">
      <c r="A88" s="25" t="s">
        <v>45</v>
      </c>
      <c s="29" t="s">
        <v>168</v>
      </c>
      <c s="29" t="s">
        <v>251</v>
      </c>
      <c s="25" t="s">
        <v>15</v>
      </c>
      <c s="30" t="s">
        <v>252</v>
      </c>
      <c s="31" t="s">
        <v>253</v>
      </c>
      <c s="32">
        <v>252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51">
      <c r="A89" s="34" t="s">
        <v>49</v>
      </c>
      <c r="E89" s="35" t="s">
        <v>254</v>
      </c>
    </row>
    <row r="90" spans="1:5" ht="12.75">
      <c r="A90" s="36" t="s">
        <v>50</v>
      </c>
      <c r="E90" s="37" t="s">
        <v>15</v>
      </c>
    </row>
    <row r="91" spans="1:5" ht="25.5">
      <c r="A91" t="s">
        <v>51</v>
      </c>
      <c r="E91" s="35" t="s">
        <v>255</v>
      </c>
    </row>
    <row r="92" spans="1:16" ht="12.75">
      <c r="A92" s="25" t="s">
        <v>45</v>
      </c>
      <c s="29" t="s">
        <v>121</v>
      </c>
      <c s="29" t="s">
        <v>256</v>
      </c>
      <c s="25" t="s">
        <v>15</v>
      </c>
      <c s="30" t="s">
        <v>257</v>
      </c>
      <c s="31" t="s">
        <v>129</v>
      </c>
      <c s="32">
        <v>5.67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89.25">
      <c r="A93" s="34" t="s">
        <v>49</v>
      </c>
      <c r="E93" s="35" t="s">
        <v>258</v>
      </c>
    </row>
    <row r="94" spans="1:5" ht="12.75">
      <c r="A94" s="36" t="s">
        <v>50</v>
      </c>
      <c r="E94" s="37" t="s">
        <v>15</v>
      </c>
    </row>
    <row r="95" spans="1:5" ht="382.5">
      <c r="A95" t="s">
        <v>51</v>
      </c>
      <c r="E95" s="35" t="s">
        <v>259</v>
      </c>
    </row>
    <row r="96" spans="1:16" ht="12.75">
      <c r="A96" s="25" t="s">
        <v>45</v>
      </c>
      <c s="29" t="s">
        <v>260</v>
      </c>
      <c s="29" t="s">
        <v>261</v>
      </c>
      <c s="25" t="s">
        <v>15</v>
      </c>
      <c s="30" t="s">
        <v>262</v>
      </c>
      <c s="31" t="s">
        <v>111</v>
      </c>
      <c s="32">
        <v>1.03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63.75">
      <c r="A97" s="34" t="s">
        <v>49</v>
      </c>
      <c r="E97" s="35" t="s">
        <v>263</v>
      </c>
    </row>
    <row r="98" spans="1:5" ht="12.75">
      <c r="A98" s="36" t="s">
        <v>50</v>
      </c>
      <c r="E98" s="37" t="s">
        <v>15</v>
      </c>
    </row>
    <row r="99" spans="1:5" ht="242.25">
      <c r="A99" t="s">
        <v>51</v>
      </c>
      <c r="E99" s="35" t="s">
        <v>264</v>
      </c>
    </row>
    <row r="100" spans="1:16" ht="12.75">
      <c r="A100" s="25" t="s">
        <v>45</v>
      </c>
      <c s="29" t="s">
        <v>265</v>
      </c>
      <c s="29" t="s">
        <v>266</v>
      </c>
      <c s="25" t="s">
        <v>15</v>
      </c>
      <c s="30" t="s">
        <v>267</v>
      </c>
      <c s="31" t="s">
        <v>129</v>
      </c>
      <c s="32">
        <v>37.62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204">
      <c r="A101" s="34" t="s">
        <v>49</v>
      </c>
      <c r="E101" s="35" t="s">
        <v>268</v>
      </c>
    </row>
    <row r="102" spans="1:5" ht="12.75">
      <c r="A102" s="36" t="s">
        <v>50</v>
      </c>
      <c r="E102" s="37" t="s">
        <v>15</v>
      </c>
    </row>
    <row r="103" spans="1:5" ht="369.75">
      <c r="A103" t="s">
        <v>51</v>
      </c>
      <c r="E103" s="35" t="s">
        <v>269</v>
      </c>
    </row>
    <row r="104" spans="1:16" ht="12.75">
      <c r="A104" s="25" t="s">
        <v>45</v>
      </c>
      <c s="29" t="s">
        <v>270</v>
      </c>
      <c s="29" t="s">
        <v>271</v>
      </c>
      <c s="25" t="s">
        <v>15</v>
      </c>
      <c s="30" t="s">
        <v>272</v>
      </c>
      <c s="31" t="s">
        <v>111</v>
      </c>
      <c s="32">
        <v>6.77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63.75">
      <c r="A105" s="34" t="s">
        <v>49</v>
      </c>
      <c r="E105" s="35" t="s">
        <v>273</v>
      </c>
    </row>
    <row r="106" spans="1:5" ht="12.75">
      <c r="A106" s="36" t="s">
        <v>50</v>
      </c>
      <c r="E106" s="37" t="s">
        <v>15</v>
      </c>
    </row>
    <row r="107" spans="1:5" ht="267.75">
      <c r="A107" t="s">
        <v>51</v>
      </c>
      <c r="E107" s="35" t="s">
        <v>240</v>
      </c>
    </row>
    <row r="108" spans="1:16" ht="12.75">
      <c r="A108" s="25" t="s">
        <v>45</v>
      </c>
      <c s="29" t="s">
        <v>274</v>
      </c>
      <c s="29" t="s">
        <v>275</v>
      </c>
      <c s="25" t="s">
        <v>15</v>
      </c>
      <c s="30" t="s">
        <v>276</v>
      </c>
      <c s="31" t="s">
        <v>129</v>
      </c>
      <c s="32">
        <v>39.04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63.75">
      <c r="A109" s="34" t="s">
        <v>49</v>
      </c>
      <c r="E109" s="35" t="s">
        <v>277</v>
      </c>
    </row>
    <row r="110" spans="1:5" ht="12.75">
      <c r="A110" s="36" t="s">
        <v>50</v>
      </c>
      <c r="E110" s="37" t="s">
        <v>15</v>
      </c>
    </row>
    <row r="111" spans="1:5" ht="369.75">
      <c r="A111" t="s">
        <v>51</v>
      </c>
      <c r="E111" s="35" t="s">
        <v>269</v>
      </c>
    </row>
    <row r="112" spans="1:16" ht="12.75">
      <c r="A112" s="25" t="s">
        <v>45</v>
      </c>
      <c s="29" t="s">
        <v>278</v>
      </c>
      <c s="29" t="s">
        <v>279</v>
      </c>
      <c s="25" t="s">
        <v>15</v>
      </c>
      <c s="30" t="s">
        <v>280</v>
      </c>
      <c s="31" t="s">
        <v>111</v>
      </c>
      <c s="32">
        <v>7.03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63.75">
      <c r="A113" s="34" t="s">
        <v>49</v>
      </c>
      <c r="E113" s="35" t="s">
        <v>281</v>
      </c>
    </row>
    <row r="114" spans="1:5" ht="12.75">
      <c r="A114" s="36" t="s">
        <v>50</v>
      </c>
      <c r="E114" s="37" t="s">
        <v>15</v>
      </c>
    </row>
    <row r="115" spans="1:5" ht="267.75">
      <c r="A115" t="s">
        <v>51</v>
      </c>
      <c r="E115" s="35" t="s">
        <v>240</v>
      </c>
    </row>
    <row r="116" spans="1:18" ht="12.75" customHeight="1">
      <c r="A116" s="6" t="s">
        <v>43</v>
      </c>
      <c s="6"/>
      <c s="40" t="s">
        <v>33</v>
      </c>
      <c s="6"/>
      <c s="27" t="s">
        <v>282</v>
      </c>
      <c s="6"/>
      <c s="6"/>
      <c s="6"/>
      <c s="41">
        <f>0+Q116</f>
      </c>
      <c r="O116">
        <f>0+R116</f>
      </c>
      <c r="Q116">
        <f>0+I117+I121+I125+I129+I133+I137+I141+I145</f>
      </c>
      <c>
        <f>0+O117+O121+O125+O129+O133+O137+O141+O145</f>
      </c>
    </row>
    <row r="117" spans="1:16" ht="12.75">
      <c r="A117" s="25" t="s">
        <v>45</v>
      </c>
      <c s="29" t="s">
        <v>283</v>
      </c>
      <c s="29" t="s">
        <v>284</v>
      </c>
      <c s="25" t="s">
        <v>15</v>
      </c>
      <c s="30" t="s">
        <v>285</v>
      </c>
      <c s="31" t="s">
        <v>129</v>
      </c>
      <c s="32">
        <v>9.9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51">
      <c r="A118" s="34" t="s">
        <v>49</v>
      </c>
      <c r="E118" s="35" t="s">
        <v>286</v>
      </c>
    </row>
    <row r="119" spans="1:5" ht="12.75">
      <c r="A119" s="36" t="s">
        <v>50</v>
      </c>
      <c r="E119" s="37" t="s">
        <v>15</v>
      </c>
    </row>
    <row r="120" spans="1:5" ht="369.75">
      <c r="A120" t="s">
        <v>51</v>
      </c>
      <c r="E120" s="35" t="s">
        <v>269</v>
      </c>
    </row>
    <row r="121" spans="1:16" ht="12.75">
      <c r="A121" s="25" t="s">
        <v>45</v>
      </c>
      <c s="29" t="s">
        <v>287</v>
      </c>
      <c s="29" t="s">
        <v>288</v>
      </c>
      <c s="25" t="s">
        <v>15</v>
      </c>
      <c s="30" t="s">
        <v>289</v>
      </c>
      <c s="31" t="s">
        <v>129</v>
      </c>
      <c s="32">
        <v>9.6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02">
      <c r="A122" s="34" t="s">
        <v>49</v>
      </c>
      <c r="E122" s="35" t="s">
        <v>290</v>
      </c>
    </row>
    <row r="123" spans="1:5" ht="12.75">
      <c r="A123" s="36" t="s">
        <v>50</v>
      </c>
      <c r="E123" s="37" t="s">
        <v>15</v>
      </c>
    </row>
    <row r="124" spans="1:5" ht="369.75">
      <c r="A124" t="s">
        <v>51</v>
      </c>
      <c r="E124" s="35" t="s">
        <v>269</v>
      </c>
    </row>
    <row r="125" spans="1:16" ht="12.75">
      <c r="A125" s="25" t="s">
        <v>45</v>
      </c>
      <c s="29" t="s">
        <v>291</v>
      </c>
      <c s="29" t="s">
        <v>292</v>
      </c>
      <c s="25" t="s">
        <v>15</v>
      </c>
      <c s="30" t="s">
        <v>293</v>
      </c>
      <c s="31" t="s">
        <v>129</v>
      </c>
      <c s="32">
        <v>29.4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38.25">
      <c r="A126" s="34" t="s">
        <v>49</v>
      </c>
      <c r="E126" s="35" t="s">
        <v>294</v>
      </c>
    </row>
    <row r="127" spans="1:5" ht="12.75">
      <c r="A127" s="36" t="s">
        <v>50</v>
      </c>
      <c r="E127" s="37" t="s">
        <v>15</v>
      </c>
    </row>
    <row r="128" spans="1:5" ht="38.25">
      <c r="A128" t="s">
        <v>51</v>
      </c>
      <c r="E128" s="35" t="s">
        <v>295</v>
      </c>
    </row>
    <row r="129" spans="1:16" ht="12.75">
      <c r="A129" s="25" t="s">
        <v>45</v>
      </c>
      <c s="29" t="s">
        <v>296</v>
      </c>
      <c s="29" t="s">
        <v>297</v>
      </c>
      <c s="25" t="s">
        <v>15</v>
      </c>
      <c s="30" t="s">
        <v>298</v>
      </c>
      <c s="31" t="s">
        <v>129</v>
      </c>
      <c s="32">
        <v>25.2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38.25">
      <c r="A130" s="34" t="s">
        <v>49</v>
      </c>
      <c r="E130" s="35" t="s">
        <v>299</v>
      </c>
    </row>
    <row r="131" spans="1:5" ht="12.75">
      <c r="A131" s="36" t="s">
        <v>50</v>
      </c>
      <c r="E131" s="37" t="s">
        <v>15</v>
      </c>
    </row>
    <row r="132" spans="1:5" ht="38.25">
      <c r="A132" t="s">
        <v>51</v>
      </c>
      <c r="E132" s="35" t="s">
        <v>295</v>
      </c>
    </row>
    <row r="133" spans="1:16" ht="12.75">
      <c r="A133" s="25" t="s">
        <v>45</v>
      </c>
      <c s="29" t="s">
        <v>300</v>
      </c>
      <c s="29" t="s">
        <v>301</v>
      </c>
      <c s="25" t="s">
        <v>15</v>
      </c>
      <c s="30" t="s">
        <v>302</v>
      </c>
      <c s="31" t="s">
        <v>129</v>
      </c>
      <c s="32">
        <v>11.25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25.5">
      <c r="A134" s="34" t="s">
        <v>49</v>
      </c>
      <c r="E134" s="35" t="s">
        <v>303</v>
      </c>
    </row>
    <row r="135" spans="1:5" ht="12.75">
      <c r="A135" s="36" t="s">
        <v>50</v>
      </c>
      <c r="E135" s="37" t="s">
        <v>15</v>
      </c>
    </row>
    <row r="136" spans="1:5" ht="51">
      <c r="A136" t="s">
        <v>51</v>
      </c>
      <c r="E136" s="35" t="s">
        <v>304</v>
      </c>
    </row>
    <row r="137" spans="1:16" ht="12.75">
      <c r="A137" s="25" t="s">
        <v>45</v>
      </c>
      <c s="29" t="s">
        <v>305</v>
      </c>
      <c s="29" t="s">
        <v>306</v>
      </c>
      <c s="25" t="s">
        <v>15</v>
      </c>
      <c s="30" t="s">
        <v>307</v>
      </c>
      <c s="31" t="s">
        <v>129</v>
      </c>
      <c s="32">
        <v>26.6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40.25">
      <c r="A138" s="34" t="s">
        <v>49</v>
      </c>
      <c r="E138" s="35" t="s">
        <v>308</v>
      </c>
    </row>
    <row r="139" spans="1:5" ht="12.75">
      <c r="A139" s="36" t="s">
        <v>50</v>
      </c>
      <c r="E139" s="37" t="s">
        <v>15</v>
      </c>
    </row>
    <row r="140" spans="1:5" ht="102">
      <c r="A140" t="s">
        <v>51</v>
      </c>
      <c r="E140" s="35" t="s">
        <v>309</v>
      </c>
    </row>
    <row r="141" spans="1:16" ht="12.75">
      <c r="A141" s="25" t="s">
        <v>45</v>
      </c>
      <c s="29" t="s">
        <v>310</v>
      </c>
      <c s="29" t="s">
        <v>311</v>
      </c>
      <c s="25" t="s">
        <v>15</v>
      </c>
      <c s="30" t="s">
        <v>312</v>
      </c>
      <c s="31" t="s">
        <v>124</v>
      </c>
      <c s="32">
        <v>9.22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25.5">
      <c r="A142" s="34" t="s">
        <v>49</v>
      </c>
      <c r="E142" s="35" t="s">
        <v>313</v>
      </c>
    </row>
    <row r="143" spans="1:5" ht="12.75">
      <c r="A143" s="36" t="s">
        <v>50</v>
      </c>
      <c r="E143" s="37" t="s">
        <v>15</v>
      </c>
    </row>
    <row r="144" spans="1:5" ht="89.25">
      <c r="A144" t="s">
        <v>51</v>
      </c>
      <c r="E144" s="35" t="s">
        <v>314</v>
      </c>
    </row>
    <row r="145" spans="1:16" ht="12.75">
      <c r="A145" s="25" t="s">
        <v>45</v>
      </c>
      <c s="29" t="s">
        <v>315</v>
      </c>
      <c s="29" t="s">
        <v>316</v>
      </c>
      <c s="25" t="s">
        <v>15</v>
      </c>
      <c s="30" t="s">
        <v>317</v>
      </c>
      <c s="31" t="s">
        <v>129</v>
      </c>
      <c s="32">
        <v>4.26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89.25">
      <c r="A146" s="34" t="s">
        <v>49</v>
      </c>
      <c r="E146" s="35" t="s">
        <v>318</v>
      </c>
    </row>
    <row r="147" spans="1:5" ht="12.75">
      <c r="A147" s="36" t="s">
        <v>50</v>
      </c>
      <c r="E147" s="37" t="s">
        <v>15</v>
      </c>
    </row>
    <row r="148" spans="1:5" ht="409.5">
      <c r="A148" t="s">
        <v>51</v>
      </c>
      <c r="E148" s="35" t="s">
        <v>319</v>
      </c>
    </row>
    <row r="149" spans="1:18" ht="12.75" customHeight="1">
      <c r="A149" s="6" t="s">
        <v>43</v>
      </c>
      <c s="6"/>
      <c s="40" t="s">
        <v>35</v>
      </c>
      <c s="6"/>
      <c s="27" t="s">
        <v>320</v>
      </c>
      <c s="6"/>
      <c s="6"/>
      <c s="6"/>
      <c s="41">
        <f>0+Q149</f>
      </c>
      <c r="O149">
        <f>0+R149</f>
      </c>
      <c r="Q149">
        <f>0+I150+I154+I158+I162+I166+I170+I174</f>
      </c>
      <c>
        <f>0+O150+O154+O158+O162+O166+O170+O174</f>
      </c>
    </row>
    <row r="150" spans="1:16" ht="12.75">
      <c r="A150" s="25" t="s">
        <v>45</v>
      </c>
      <c s="29" t="s">
        <v>321</v>
      </c>
      <c s="29" t="s">
        <v>322</v>
      </c>
      <c s="25" t="s">
        <v>15</v>
      </c>
      <c s="30" t="s">
        <v>323</v>
      </c>
      <c s="31" t="s">
        <v>124</v>
      </c>
      <c s="32">
        <v>328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63.75">
      <c r="A151" s="34" t="s">
        <v>49</v>
      </c>
      <c r="E151" s="35" t="s">
        <v>324</v>
      </c>
    </row>
    <row r="152" spans="1:5" ht="12.75">
      <c r="A152" s="36" t="s">
        <v>50</v>
      </c>
      <c r="E152" s="37" t="s">
        <v>15</v>
      </c>
    </row>
    <row r="153" spans="1:5" ht="51">
      <c r="A153" t="s">
        <v>51</v>
      </c>
      <c r="E153" s="35" t="s">
        <v>325</v>
      </c>
    </row>
    <row r="154" spans="1:16" ht="12.75">
      <c r="A154" s="25" t="s">
        <v>45</v>
      </c>
      <c s="29" t="s">
        <v>326</v>
      </c>
      <c s="29" t="s">
        <v>327</v>
      </c>
      <c s="25" t="s">
        <v>15</v>
      </c>
      <c s="30" t="s">
        <v>328</v>
      </c>
      <c s="31" t="s">
        <v>124</v>
      </c>
      <c s="32">
        <v>164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63.75">
      <c r="A155" s="34" t="s">
        <v>49</v>
      </c>
      <c r="E155" s="35" t="s">
        <v>329</v>
      </c>
    </row>
    <row r="156" spans="1:5" ht="12.75">
      <c r="A156" s="36" t="s">
        <v>50</v>
      </c>
      <c r="E156" s="37" t="s">
        <v>15</v>
      </c>
    </row>
    <row r="157" spans="1:5" ht="51">
      <c r="A157" t="s">
        <v>51</v>
      </c>
      <c r="E157" s="35" t="s">
        <v>330</v>
      </c>
    </row>
    <row r="158" spans="1:16" ht="12.75">
      <c r="A158" s="25" t="s">
        <v>45</v>
      </c>
      <c s="29" t="s">
        <v>331</v>
      </c>
      <c s="29" t="s">
        <v>332</v>
      </c>
      <c s="25" t="s">
        <v>15</v>
      </c>
      <c s="30" t="s">
        <v>333</v>
      </c>
      <c s="31" t="s">
        <v>124</v>
      </c>
      <c s="32">
        <v>280.4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76.5">
      <c r="A159" s="34" t="s">
        <v>49</v>
      </c>
      <c r="E159" s="35" t="s">
        <v>334</v>
      </c>
    </row>
    <row r="160" spans="1:5" ht="12.75">
      <c r="A160" s="36" t="s">
        <v>50</v>
      </c>
      <c r="E160" s="37" t="s">
        <v>15</v>
      </c>
    </row>
    <row r="161" spans="1:5" ht="51">
      <c r="A161" t="s">
        <v>51</v>
      </c>
      <c r="E161" s="35" t="s">
        <v>330</v>
      </c>
    </row>
    <row r="162" spans="1:16" ht="12.75">
      <c r="A162" s="25" t="s">
        <v>45</v>
      </c>
      <c s="29" t="s">
        <v>335</v>
      </c>
      <c s="29" t="s">
        <v>336</v>
      </c>
      <c s="25" t="s">
        <v>15</v>
      </c>
      <c s="30" t="s">
        <v>337</v>
      </c>
      <c s="31" t="s">
        <v>124</v>
      </c>
      <c s="32">
        <v>207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38.25">
      <c r="A163" s="34" t="s">
        <v>49</v>
      </c>
      <c r="E163" s="35" t="s">
        <v>338</v>
      </c>
    </row>
    <row r="164" spans="1:5" ht="12.75">
      <c r="A164" s="36" t="s">
        <v>50</v>
      </c>
      <c r="E164" s="37" t="s">
        <v>15</v>
      </c>
    </row>
    <row r="165" spans="1:5" ht="140.25">
      <c r="A165" t="s">
        <v>51</v>
      </c>
      <c r="E165" s="35" t="s">
        <v>339</v>
      </c>
    </row>
    <row r="166" spans="1:16" ht="12.75">
      <c r="A166" s="25" t="s">
        <v>45</v>
      </c>
      <c s="29" t="s">
        <v>340</v>
      </c>
      <c s="29" t="s">
        <v>341</v>
      </c>
      <c s="25" t="s">
        <v>15</v>
      </c>
      <c s="30" t="s">
        <v>342</v>
      </c>
      <c s="31" t="s">
        <v>124</v>
      </c>
      <c s="32">
        <v>207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38.25">
      <c r="A167" s="34" t="s">
        <v>49</v>
      </c>
      <c r="E167" s="35" t="s">
        <v>338</v>
      </c>
    </row>
    <row r="168" spans="1:5" ht="12.75">
      <c r="A168" s="36" t="s">
        <v>50</v>
      </c>
      <c r="E168" s="37" t="s">
        <v>15</v>
      </c>
    </row>
    <row r="169" spans="1:5" ht="140.25">
      <c r="A169" t="s">
        <v>51</v>
      </c>
      <c r="E169" s="35" t="s">
        <v>339</v>
      </c>
    </row>
    <row r="170" spans="1:16" ht="12.75">
      <c r="A170" s="25" t="s">
        <v>45</v>
      </c>
      <c s="29" t="s">
        <v>343</v>
      </c>
      <c s="29" t="s">
        <v>344</v>
      </c>
      <c s="25" t="s">
        <v>15</v>
      </c>
      <c s="30" t="s">
        <v>345</v>
      </c>
      <c s="31" t="s">
        <v>124</v>
      </c>
      <c s="32">
        <v>164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63.75">
      <c r="A171" s="34" t="s">
        <v>49</v>
      </c>
      <c r="E171" s="35" t="s">
        <v>346</v>
      </c>
    </row>
    <row r="172" spans="1:5" ht="12.75">
      <c r="A172" s="36" t="s">
        <v>50</v>
      </c>
      <c r="E172" s="37" t="s">
        <v>15</v>
      </c>
    </row>
    <row r="173" spans="1:5" ht="140.25">
      <c r="A173" t="s">
        <v>51</v>
      </c>
      <c r="E173" s="35" t="s">
        <v>339</v>
      </c>
    </row>
    <row r="174" spans="1:16" ht="12.75">
      <c r="A174" s="25" t="s">
        <v>45</v>
      </c>
      <c s="29" t="s">
        <v>347</v>
      </c>
      <c s="29" t="s">
        <v>348</v>
      </c>
      <c s="25" t="s">
        <v>15</v>
      </c>
      <c s="30" t="s">
        <v>349</v>
      </c>
      <c s="31" t="s">
        <v>124</v>
      </c>
      <c s="32">
        <v>43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76.5">
      <c r="A175" s="34" t="s">
        <v>49</v>
      </c>
      <c r="E175" s="35" t="s">
        <v>350</v>
      </c>
    </row>
    <row r="176" spans="1:5" ht="12.75">
      <c r="A176" s="36" t="s">
        <v>50</v>
      </c>
      <c r="E176" s="37" t="s">
        <v>15</v>
      </c>
    </row>
    <row r="177" spans="1:5" ht="140.25">
      <c r="A177" t="s">
        <v>51</v>
      </c>
      <c r="E177" s="35" t="s">
        <v>339</v>
      </c>
    </row>
    <row r="178" spans="1:18" ht="12.75" customHeight="1">
      <c r="A178" s="6" t="s">
        <v>43</v>
      </c>
      <c s="6"/>
      <c s="40" t="s">
        <v>72</v>
      </c>
      <c s="6"/>
      <c s="27" t="s">
        <v>351</v>
      </c>
      <c s="6"/>
      <c s="6"/>
      <c s="6"/>
      <c s="41">
        <f>0+Q178</f>
      </c>
      <c r="O178">
        <f>0+R178</f>
      </c>
      <c r="Q178">
        <f>0+I179+I183+I187+I191+I195+I199+I203+I207</f>
      </c>
      <c>
        <f>0+O179+O183+O187+O191+O195+O199+O203+O207</f>
      </c>
    </row>
    <row r="179" spans="1:16" ht="25.5">
      <c r="A179" s="25" t="s">
        <v>45</v>
      </c>
      <c s="29" t="s">
        <v>352</v>
      </c>
      <c s="29" t="s">
        <v>353</v>
      </c>
      <c s="25" t="s">
        <v>15</v>
      </c>
      <c s="30" t="s">
        <v>354</v>
      </c>
      <c s="31" t="s">
        <v>124</v>
      </c>
      <c s="32">
        <v>57.6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38.25">
      <c r="A180" s="34" t="s">
        <v>49</v>
      </c>
      <c r="E180" s="35" t="s">
        <v>355</v>
      </c>
    </row>
    <row r="181" spans="1:5" ht="12.75">
      <c r="A181" s="36" t="s">
        <v>50</v>
      </c>
      <c r="E181" s="37" t="s">
        <v>15</v>
      </c>
    </row>
    <row r="182" spans="1:5" ht="191.25">
      <c r="A182" t="s">
        <v>51</v>
      </c>
      <c r="E182" s="35" t="s">
        <v>356</v>
      </c>
    </row>
    <row r="183" spans="1:16" ht="25.5">
      <c r="A183" s="25" t="s">
        <v>45</v>
      </c>
      <c s="29" t="s">
        <v>357</v>
      </c>
      <c s="29" t="s">
        <v>358</v>
      </c>
      <c s="25" t="s">
        <v>15</v>
      </c>
      <c s="30" t="s">
        <v>359</v>
      </c>
      <c s="31" t="s">
        <v>124</v>
      </c>
      <c s="32">
        <v>32.5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12.75">
      <c r="A184" s="34" t="s">
        <v>49</v>
      </c>
      <c r="E184" s="35" t="s">
        <v>360</v>
      </c>
    </row>
    <row r="185" spans="1:5" ht="12.75">
      <c r="A185" s="36" t="s">
        <v>50</v>
      </c>
      <c r="E185" s="37" t="s">
        <v>15</v>
      </c>
    </row>
    <row r="186" spans="1:5" ht="204">
      <c r="A186" t="s">
        <v>51</v>
      </c>
      <c r="E186" s="35" t="s">
        <v>361</v>
      </c>
    </row>
    <row r="187" spans="1:16" ht="12.75">
      <c r="A187" s="25" t="s">
        <v>45</v>
      </c>
      <c s="29" t="s">
        <v>362</v>
      </c>
      <c s="29" t="s">
        <v>363</v>
      </c>
      <c s="25" t="s">
        <v>15</v>
      </c>
      <c s="30" t="s">
        <v>364</v>
      </c>
      <c s="31" t="s">
        <v>124</v>
      </c>
      <c s="32">
        <v>12.6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38.25">
      <c r="A188" s="34" t="s">
        <v>49</v>
      </c>
      <c r="E188" s="35" t="s">
        <v>365</v>
      </c>
    </row>
    <row r="189" spans="1:5" ht="12.75">
      <c r="A189" s="36" t="s">
        <v>50</v>
      </c>
      <c r="E189" s="37" t="s">
        <v>15</v>
      </c>
    </row>
    <row r="190" spans="1:5" ht="38.25">
      <c r="A190" t="s">
        <v>51</v>
      </c>
      <c r="E190" s="35" t="s">
        <v>366</v>
      </c>
    </row>
    <row r="191" spans="1:16" ht="12.75">
      <c r="A191" s="25" t="s">
        <v>45</v>
      </c>
      <c s="29" t="s">
        <v>367</v>
      </c>
      <c s="29" t="s">
        <v>368</v>
      </c>
      <c s="25" t="s">
        <v>15</v>
      </c>
      <c s="30" t="s">
        <v>369</v>
      </c>
      <c s="31" t="s">
        <v>124</v>
      </c>
      <c s="32">
        <v>57.6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38.25">
      <c r="A192" s="34" t="s">
        <v>49</v>
      </c>
      <c r="E192" s="35" t="s">
        <v>370</v>
      </c>
    </row>
    <row r="193" spans="1:5" ht="12.75">
      <c r="A193" s="36" t="s">
        <v>50</v>
      </c>
      <c r="E193" s="37" t="s">
        <v>15</v>
      </c>
    </row>
    <row r="194" spans="1:5" ht="38.25">
      <c r="A194" t="s">
        <v>51</v>
      </c>
      <c r="E194" s="35" t="s">
        <v>366</v>
      </c>
    </row>
    <row r="195" spans="1:16" ht="12.75">
      <c r="A195" s="25" t="s">
        <v>45</v>
      </c>
      <c s="29" t="s">
        <v>371</v>
      </c>
      <c s="29" t="s">
        <v>372</v>
      </c>
      <c s="25" t="s">
        <v>15</v>
      </c>
      <c s="30" t="s">
        <v>373</v>
      </c>
      <c s="31" t="s">
        <v>124</v>
      </c>
      <c s="32">
        <v>21.6</v>
      </c>
      <c s="33">
        <v>0</v>
      </c>
      <c s="33">
        <f>ROUND(ROUND(H195,2)*ROUND(G195,3),2)</f>
      </c>
      <c r="O195">
        <f>(I195*21)/100</f>
      </c>
      <c t="s">
        <v>23</v>
      </c>
    </row>
    <row r="196" spans="1:5" ht="38.25">
      <c r="A196" s="34" t="s">
        <v>49</v>
      </c>
      <c r="E196" s="35" t="s">
        <v>374</v>
      </c>
    </row>
    <row r="197" spans="1:5" ht="12.75">
      <c r="A197" s="36" t="s">
        <v>50</v>
      </c>
      <c r="E197" s="37" t="s">
        <v>15</v>
      </c>
    </row>
    <row r="198" spans="1:5" ht="51">
      <c r="A198" t="s">
        <v>51</v>
      </c>
      <c r="E198" s="35" t="s">
        <v>375</v>
      </c>
    </row>
    <row r="199" spans="1:16" ht="12.75">
      <c r="A199" s="25" t="s">
        <v>45</v>
      </c>
      <c s="29" t="s">
        <v>376</v>
      </c>
      <c s="29" t="s">
        <v>377</v>
      </c>
      <c s="25" t="s">
        <v>15</v>
      </c>
      <c s="30" t="s">
        <v>378</v>
      </c>
      <c s="31" t="s">
        <v>111</v>
      </c>
      <c s="32">
        <v>0.213</v>
      </c>
      <c s="33">
        <v>0</v>
      </c>
      <c s="33">
        <f>ROUND(ROUND(H199,2)*ROUND(G199,3),2)</f>
      </c>
      <c r="O199">
        <f>(I199*21)/100</f>
      </c>
      <c t="s">
        <v>23</v>
      </c>
    </row>
    <row r="200" spans="1:5" ht="63.75">
      <c r="A200" s="34" t="s">
        <v>49</v>
      </c>
      <c r="E200" s="35" t="s">
        <v>379</v>
      </c>
    </row>
    <row r="201" spans="1:5" ht="12.75">
      <c r="A201" s="36" t="s">
        <v>50</v>
      </c>
      <c r="E201" s="37" t="s">
        <v>15</v>
      </c>
    </row>
    <row r="202" spans="1:5" ht="51">
      <c r="A202" t="s">
        <v>51</v>
      </c>
      <c r="E202" s="35" t="s">
        <v>380</v>
      </c>
    </row>
    <row r="203" spans="1:16" ht="12.75">
      <c r="A203" s="25" t="s">
        <v>45</v>
      </c>
      <c s="29" t="s">
        <v>381</v>
      </c>
      <c s="29" t="s">
        <v>382</v>
      </c>
      <c s="25" t="s">
        <v>15</v>
      </c>
      <c s="30" t="s">
        <v>383</v>
      </c>
      <c s="31" t="s">
        <v>124</v>
      </c>
      <c s="32">
        <v>30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38.25">
      <c r="A204" s="34" t="s">
        <v>49</v>
      </c>
      <c r="E204" s="35" t="s">
        <v>384</v>
      </c>
    </row>
    <row r="205" spans="1:5" ht="12.75">
      <c r="A205" s="36" t="s">
        <v>50</v>
      </c>
      <c r="E205" s="37" t="s">
        <v>15</v>
      </c>
    </row>
    <row r="206" spans="1:5" ht="51">
      <c r="A206" t="s">
        <v>51</v>
      </c>
      <c r="E206" s="35" t="s">
        <v>385</v>
      </c>
    </row>
    <row r="207" spans="1:16" ht="12.75">
      <c r="A207" s="25" t="s">
        <v>45</v>
      </c>
      <c s="29" t="s">
        <v>386</v>
      </c>
      <c s="29" t="s">
        <v>387</v>
      </c>
      <c s="25" t="s">
        <v>15</v>
      </c>
      <c s="30" t="s">
        <v>388</v>
      </c>
      <c s="31" t="s">
        <v>124</v>
      </c>
      <c s="32">
        <v>6</v>
      </c>
      <c s="33">
        <v>0</v>
      </c>
      <c s="33">
        <f>ROUND(ROUND(H207,2)*ROUND(G207,3),2)</f>
      </c>
      <c r="O207">
        <f>(I207*21)/100</f>
      </c>
      <c t="s">
        <v>23</v>
      </c>
    </row>
    <row r="208" spans="1:5" ht="12.75">
      <c r="A208" s="34" t="s">
        <v>49</v>
      </c>
      <c r="E208" s="35" t="s">
        <v>389</v>
      </c>
    </row>
    <row r="209" spans="1:5" ht="12.75">
      <c r="A209" s="36" t="s">
        <v>50</v>
      </c>
      <c r="E209" s="37" t="s">
        <v>15</v>
      </c>
    </row>
    <row r="210" spans="1:5" ht="51">
      <c r="A210" t="s">
        <v>51</v>
      </c>
      <c r="E210" s="35" t="s">
        <v>385</v>
      </c>
    </row>
    <row r="211" spans="1:18" ht="12.75" customHeight="1">
      <c r="A211" s="6" t="s">
        <v>43</v>
      </c>
      <c s="6"/>
      <c s="40" t="s">
        <v>76</v>
      </c>
      <c s="6"/>
      <c s="27" t="s">
        <v>390</v>
      </c>
      <c s="6"/>
      <c s="6"/>
      <c s="6"/>
      <c s="41">
        <f>0+Q211</f>
      </c>
      <c r="O211">
        <f>0+R211</f>
      </c>
      <c r="Q211">
        <f>0+I212+I216</f>
      </c>
      <c>
        <f>0+O212+O216</f>
      </c>
    </row>
    <row r="212" spans="1:16" ht="12.75">
      <c r="A212" s="25" t="s">
        <v>45</v>
      </c>
      <c s="29" t="s">
        <v>391</v>
      </c>
      <c s="29" t="s">
        <v>392</v>
      </c>
      <c s="25" t="s">
        <v>15</v>
      </c>
      <c s="30" t="s">
        <v>393</v>
      </c>
      <c s="31" t="s">
        <v>149</v>
      </c>
      <c s="32">
        <v>16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51">
      <c r="A213" s="34" t="s">
        <v>49</v>
      </c>
      <c r="E213" s="35" t="s">
        <v>394</v>
      </c>
    </row>
    <row r="214" spans="1:5" ht="12.75">
      <c r="A214" s="36" t="s">
        <v>50</v>
      </c>
      <c r="E214" s="37" t="s">
        <v>15</v>
      </c>
    </row>
    <row r="215" spans="1:5" ht="242.25">
      <c r="A215" t="s">
        <v>51</v>
      </c>
      <c r="E215" s="35" t="s">
        <v>395</v>
      </c>
    </row>
    <row r="216" spans="1:16" ht="12.75">
      <c r="A216" s="25" t="s">
        <v>45</v>
      </c>
      <c s="29" t="s">
        <v>396</v>
      </c>
      <c s="29" t="s">
        <v>397</v>
      </c>
      <c s="25" t="s">
        <v>15</v>
      </c>
      <c s="30" t="s">
        <v>398</v>
      </c>
      <c s="31" t="s">
        <v>149</v>
      </c>
      <c s="32">
        <v>1</v>
      </c>
      <c s="33">
        <v>0</v>
      </c>
      <c s="33">
        <f>ROUND(ROUND(H216,2)*ROUND(G216,3),2)</f>
      </c>
      <c r="O216">
        <f>(I216*21)/100</f>
      </c>
      <c t="s">
        <v>23</v>
      </c>
    </row>
    <row r="217" spans="1:5" ht="38.25">
      <c r="A217" s="34" t="s">
        <v>49</v>
      </c>
      <c r="E217" s="35" t="s">
        <v>399</v>
      </c>
    </row>
    <row r="218" spans="1:5" ht="12.75">
      <c r="A218" s="36" t="s">
        <v>50</v>
      </c>
      <c r="E218" s="37" t="s">
        <v>15</v>
      </c>
    </row>
    <row r="219" spans="1:5" ht="242.25">
      <c r="A219" t="s">
        <v>51</v>
      </c>
      <c r="E219" s="35" t="s">
        <v>400</v>
      </c>
    </row>
    <row r="220" spans="1:18" ht="12.75" customHeight="1">
      <c r="A220" s="6" t="s">
        <v>43</v>
      </c>
      <c s="6"/>
      <c s="40" t="s">
        <v>40</v>
      </c>
      <c s="6"/>
      <c s="27" t="s">
        <v>146</v>
      </c>
      <c s="6"/>
      <c s="6"/>
      <c s="6"/>
      <c s="41">
        <f>0+Q220</f>
      </c>
      <c r="O220">
        <f>0+R220</f>
      </c>
      <c r="Q220">
        <f>0+I221+I225+I229+I233+I237+I241+I245+I249</f>
      </c>
      <c>
        <f>0+O221+O225+O229+O233+O237+O241+O245+O249</f>
      </c>
    </row>
    <row r="221" spans="1:16" ht="12.75">
      <c r="A221" s="25" t="s">
        <v>45</v>
      </c>
      <c s="29" t="s">
        <v>401</v>
      </c>
      <c s="29" t="s">
        <v>402</v>
      </c>
      <c s="25" t="s">
        <v>15</v>
      </c>
      <c s="30" t="s">
        <v>403</v>
      </c>
      <c s="31" t="s">
        <v>149</v>
      </c>
      <c s="32">
        <v>37.5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51">
      <c r="A222" s="34" t="s">
        <v>49</v>
      </c>
      <c r="E222" s="35" t="s">
        <v>404</v>
      </c>
    </row>
    <row r="223" spans="1:5" ht="12.75">
      <c r="A223" s="36" t="s">
        <v>50</v>
      </c>
      <c r="E223" s="37" t="s">
        <v>15</v>
      </c>
    </row>
    <row r="224" spans="1:5" ht="114.75">
      <c r="A224" t="s">
        <v>51</v>
      </c>
      <c r="E224" s="35" t="s">
        <v>405</v>
      </c>
    </row>
    <row r="225" spans="1:16" ht="12.75">
      <c r="A225" s="25" t="s">
        <v>45</v>
      </c>
      <c s="29" t="s">
        <v>406</v>
      </c>
      <c s="29" t="s">
        <v>407</v>
      </c>
      <c s="25" t="s">
        <v>15</v>
      </c>
      <c s="30" t="s">
        <v>408</v>
      </c>
      <c s="31" t="s">
        <v>70</v>
      </c>
      <c s="32">
        <v>2</v>
      </c>
      <c s="33">
        <v>0</v>
      </c>
      <c s="33">
        <f>ROUND(ROUND(H225,2)*ROUND(G225,3),2)</f>
      </c>
      <c r="O225">
        <f>(I225*21)/100</f>
      </c>
      <c t="s">
        <v>23</v>
      </c>
    </row>
    <row r="226" spans="1:5" ht="25.5">
      <c r="A226" s="34" t="s">
        <v>49</v>
      </c>
      <c r="E226" s="35" t="s">
        <v>409</v>
      </c>
    </row>
    <row r="227" spans="1:5" ht="12.75">
      <c r="A227" s="36" t="s">
        <v>50</v>
      </c>
      <c r="E227" s="37" t="s">
        <v>15</v>
      </c>
    </row>
    <row r="228" spans="1:5" ht="25.5">
      <c r="A228" t="s">
        <v>51</v>
      </c>
      <c r="E228" s="35" t="s">
        <v>410</v>
      </c>
    </row>
    <row r="229" spans="1:16" ht="12.75">
      <c r="A229" s="25" t="s">
        <v>45</v>
      </c>
      <c s="29" t="s">
        <v>411</v>
      </c>
      <c s="29" t="s">
        <v>412</v>
      </c>
      <c s="25" t="s">
        <v>15</v>
      </c>
      <c s="30" t="s">
        <v>413</v>
      </c>
      <c s="31" t="s">
        <v>149</v>
      </c>
      <c s="32">
        <v>16.4</v>
      </c>
      <c s="33">
        <v>0</v>
      </c>
      <c s="33">
        <f>ROUND(ROUND(H229,2)*ROUND(G229,3),2)</f>
      </c>
      <c r="O229">
        <f>(I229*21)/100</f>
      </c>
      <c t="s">
        <v>23</v>
      </c>
    </row>
    <row r="230" spans="1:5" ht="38.25">
      <c r="A230" s="34" t="s">
        <v>49</v>
      </c>
      <c r="E230" s="35" t="s">
        <v>414</v>
      </c>
    </row>
    <row r="231" spans="1:5" ht="12.75">
      <c r="A231" s="36" t="s">
        <v>50</v>
      </c>
      <c r="E231" s="37" t="s">
        <v>15</v>
      </c>
    </row>
    <row r="232" spans="1:5" ht="51">
      <c r="A232" t="s">
        <v>51</v>
      </c>
      <c r="E232" s="35" t="s">
        <v>415</v>
      </c>
    </row>
    <row r="233" spans="1:16" ht="12.75">
      <c r="A233" s="25" t="s">
        <v>45</v>
      </c>
      <c s="29" t="s">
        <v>416</v>
      </c>
      <c s="29" t="s">
        <v>417</v>
      </c>
      <c s="25" t="s">
        <v>15</v>
      </c>
      <c s="30" t="s">
        <v>418</v>
      </c>
      <c s="31" t="s">
        <v>149</v>
      </c>
      <c s="32">
        <v>21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63.75">
      <c r="A234" s="34" t="s">
        <v>49</v>
      </c>
      <c r="E234" s="35" t="s">
        <v>419</v>
      </c>
    </row>
    <row r="235" spans="1:5" ht="12.75">
      <c r="A235" s="36" t="s">
        <v>50</v>
      </c>
      <c r="E235" s="37" t="s">
        <v>15</v>
      </c>
    </row>
    <row r="236" spans="1:5" ht="25.5">
      <c r="A236" t="s">
        <v>51</v>
      </c>
      <c r="E236" s="35" t="s">
        <v>159</v>
      </c>
    </row>
    <row r="237" spans="1:16" ht="12.75">
      <c r="A237" s="25" t="s">
        <v>45</v>
      </c>
      <c s="29" t="s">
        <v>420</v>
      </c>
      <c s="29" t="s">
        <v>421</v>
      </c>
      <c s="25" t="s">
        <v>15</v>
      </c>
      <c s="30" t="s">
        <v>422</v>
      </c>
      <c s="31" t="s">
        <v>149</v>
      </c>
      <c s="32">
        <v>42</v>
      </c>
      <c s="33">
        <v>0</v>
      </c>
      <c s="33">
        <f>ROUND(ROUND(H237,2)*ROUND(G237,3),2)</f>
      </c>
      <c r="O237">
        <f>(I237*21)/100</f>
      </c>
      <c t="s">
        <v>23</v>
      </c>
    </row>
    <row r="238" spans="1:5" ht="38.25">
      <c r="A238" s="34" t="s">
        <v>49</v>
      </c>
      <c r="E238" s="35" t="s">
        <v>423</v>
      </c>
    </row>
    <row r="239" spans="1:5" ht="12.75">
      <c r="A239" s="36" t="s">
        <v>50</v>
      </c>
      <c r="E239" s="37" t="s">
        <v>15</v>
      </c>
    </row>
    <row r="240" spans="1:5" ht="38.25">
      <c r="A240" t="s">
        <v>51</v>
      </c>
      <c r="E240" s="35" t="s">
        <v>424</v>
      </c>
    </row>
    <row r="241" spans="1:16" ht="12.75">
      <c r="A241" s="25" t="s">
        <v>45</v>
      </c>
      <c s="29" t="s">
        <v>425</v>
      </c>
      <c s="29" t="s">
        <v>426</v>
      </c>
      <c s="25" t="s">
        <v>15</v>
      </c>
      <c s="30" t="s">
        <v>427</v>
      </c>
      <c s="31" t="s">
        <v>149</v>
      </c>
      <c s="32">
        <v>21</v>
      </c>
      <c s="33">
        <v>0</v>
      </c>
      <c s="33">
        <f>ROUND(ROUND(H241,2)*ROUND(G241,3),2)</f>
      </c>
      <c r="O241">
        <f>(I241*21)/100</f>
      </c>
      <c t="s">
        <v>23</v>
      </c>
    </row>
    <row r="242" spans="1:5" ht="25.5">
      <c r="A242" s="34" t="s">
        <v>49</v>
      </c>
      <c r="E242" s="35" t="s">
        <v>428</v>
      </c>
    </row>
    <row r="243" spans="1:5" ht="12.75">
      <c r="A243" s="36" t="s">
        <v>50</v>
      </c>
      <c r="E243" s="37" t="s">
        <v>15</v>
      </c>
    </row>
    <row r="244" spans="1:5" ht="25.5">
      <c r="A244" t="s">
        <v>51</v>
      </c>
      <c r="E244" s="35" t="s">
        <v>429</v>
      </c>
    </row>
    <row r="245" spans="1:16" ht="12.75">
      <c r="A245" s="25" t="s">
        <v>45</v>
      </c>
      <c s="29" t="s">
        <v>430</v>
      </c>
      <c s="29" t="s">
        <v>431</v>
      </c>
      <c s="25" t="s">
        <v>15</v>
      </c>
      <c s="30" t="s">
        <v>432</v>
      </c>
      <c s="31" t="s">
        <v>129</v>
      </c>
      <c s="32">
        <v>0.016</v>
      </c>
      <c s="33">
        <v>0</v>
      </c>
      <c s="33">
        <f>ROUND(ROUND(H245,2)*ROUND(G245,3),2)</f>
      </c>
      <c r="O245">
        <f>(I245*21)/100</f>
      </c>
      <c t="s">
        <v>23</v>
      </c>
    </row>
    <row r="246" spans="1:5" ht="63.75">
      <c r="A246" s="34" t="s">
        <v>49</v>
      </c>
      <c r="E246" s="35" t="s">
        <v>433</v>
      </c>
    </row>
    <row r="247" spans="1:5" ht="12.75">
      <c r="A247" s="36" t="s">
        <v>50</v>
      </c>
      <c r="E247" s="37" t="s">
        <v>15</v>
      </c>
    </row>
    <row r="248" spans="1:5" ht="38.25">
      <c r="A248" t="s">
        <v>51</v>
      </c>
      <c r="E248" s="35" t="s">
        <v>424</v>
      </c>
    </row>
    <row r="249" spans="1:16" ht="12.75">
      <c r="A249" s="25" t="s">
        <v>45</v>
      </c>
      <c s="29" t="s">
        <v>434</v>
      </c>
      <c s="29" t="s">
        <v>435</v>
      </c>
      <c s="25" t="s">
        <v>15</v>
      </c>
      <c s="30" t="s">
        <v>436</v>
      </c>
      <c s="31" t="s">
        <v>70</v>
      </c>
      <c s="32">
        <v>2</v>
      </c>
      <c s="33">
        <v>0</v>
      </c>
      <c s="33">
        <f>ROUND(ROUND(H249,2)*ROUND(G249,3),2)</f>
      </c>
      <c r="O249">
        <f>(I249*21)/100</f>
      </c>
      <c t="s">
        <v>23</v>
      </c>
    </row>
    <row r="250" spans="1:5" ht="12.75">
      <c r="A250" s="34" t="s">
        <v>49</v>
      </c>
      <c r="E250" s="35" t="s">
        <v>437</v>
      </c>
    </row>
    <row r="251" spans="1:5" ht="12.75">
      <c r="A251" s="36" t="s">
        <v>50</v>
      </c>
      <c r="E251" s="37" t="s">
        <v>15</v>
      </c>
    </row>
    <row r="252" spans="1:5" ht="25.5">
      <c r="A252" t="s">
        <v>51</v>
      </c>
      <c r="E252" s="35" t="s">
        <v>438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439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439</v>
      </c>
      <c s="6"/>
      <c s="18" t="s">
        <v>440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441</v>
      </c>
      <c s="25" t="s">
        <v>15</v>
      </c>
      <c s="30" t="s">
        <v>442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89.25">
      <c r="A10" s="34" t="s">
        <v>49</v>
      </c>
      <c r="E10" s="35" t="s">
        <v>443</v>
      </c>
    </row>
    <row r="11" spans="1:5" ht="12.75">
      <c r="A11" s="36" t="s">
        <v>50</v>
      </c>
      <c r="E11" s="37" t="s">
        <v>15</v>
      </c>
    </row>
    <row r="12" spans="1:5" ht="12.75">
      <c r="A12" t="s">
        <v>51</v>
      </c>
      <c r="E12" s="35" t="s">
        <v>444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